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5" windowWidth="15870" windowHeight="5835" firstSheet="1" activeTab="1"/>
  </bookViews>
  <sheets>
    <sheet name="Détail" sheetId="1" r:id="rId1"/>
    <sheet name="Macro" sheetId="4" r:id="rId2"/>
    <sheet name="Feuil2" sheetId="2" r:id="rId3"/>
    <sheet name="Feuil3" sheetId="3" r:id="rId4"/>
  </sheets>
  <definedNames>
    <definedName name="Bois" localSheetId="1">Macro!$C$1</definedName>
    <definedName name="Bois">Détail!$C$1</definedName>
  </definedNames>
  <calcPr calcId="145621"/>
</workbook>
</file>

<file path=xl/calcChain.xml><?xml version="1.0" encoding="utf-8"?>
<calcChain xmlns="http://schemas.openxmlformats.org/spreadsheetml/2006/main">
  <c r="I46" i="4" l="1"/>
  <c r="O206" i="4"/>
  <c r="K206" i="4"/>
  <c r="J206" i="4"/>
  <c r="I206" i="4"/>
  <c r="H206" i="4"/>
  <c r="G206" i="4"/>
  <c r="F206" i="4"/>
  <c r="E206" i="4"/>
  <c r="D206" i="4"/>
  <c r="C206" i="4"/>
  <c r="P204" i="4"/>
  <c r="P205" i="4" s="1"/>
  <c r="O204" i="4"/>
  <c r="O205" i="4" s="1"/>
  <c r="N204" i="4"/>
  <c r="N205" i="4" s="1"/>
  <c r="M204" i="4"/>
  <c r="M205" i="4" s="1"/>
  <c r="L204" i="4"/>
  <c r="L205" i="4" s="1"/>
  <c r="L207" i="4" s="1"/>
  <c r="L208" i="4" s="1"/>
  <c r="K204" i="4"/>
  <c r="K205" i="4" s="1"/>
  <c r="J204" i="4"/>
  <c r="J205" i="4" s="1"/>
  <c r="I204" i="4"/>
  <c r="I205" i="4" s="1"/>
  <c r="H204" i="4"/>
  <c r="H205" i="4" s="1"/>
  <c r="G204" i="4"/>
  <c r="G205" i="4" s="1"/>
  <c r="F204" i="4"/>
  <c r="F205" i="4" s="1"/>
  <c r="E204" i="4"/>
  <c r="E205" i="4" s="1"/>
  <c r="D204" i="4"/>
  <c r="D205" i="4" s="1"/>
  <c r="C204" i="4"/>
  <c r="C205" i="4" s="1"/>
  <c r="P198" i="4"/>
  <c r="N198" i="4"/>
  <c r="L198" i="4"/>
  <c r="J198" i="4"/>
  <c r="I198" i="4"/>
  <c r="H198" i="4"/>
  <c r="F198" i="4"/>
  <c r="D198" i="4"/>
  <c r="C198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C196" i="4"/>
  <c r="P194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C194" i="4"/>
  <c r="P192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C192" i="4"/>
  <c r="P190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P186" i="4"/>
  <c r="O186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P184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C184" i="4"/>
  <c r="P182" i="4"/>
  <c r="O182" i="4"/>
  <c r="N182" i="4"/>
  <c r="M182" i="4"/>
  <c r="L182" i="4"/>
  <c r="K182" i="4"/>
  <c r="J182" i="4"/>
  <c r="I182" i="4"/>
  <c r="H182" i="4"/>
  <c r="G182" i="4"/>
  <c r="F182" i="4"/>
  <c r="E182" i="4"/>
  <c r="D182" i="4"/>
  <c r="C182" i="4"/>
  <c r="P176" i="4"/>
  <c r="N176" i="4"/>
  <c r="M176" i="4"/>
  <c r="L176" i="4"/>
  <c r="J176" i="4"/>
  <c r="I176" i="4"/>
  <c r="H176" i="4"/>
  <c r="F176" i="4"/>
  <c r="E176" i="4"/>
  <c r="C176" i="4"/>
  <c r="P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L154" i="4"/>
  <c r="J154" i="4"/>
  <c r="I154" i="4"/>
  <c r="H154" i="4"/>
  <c r="F154" i="4"/>
  <c r="E154" i="4"/>
  <c r="C154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P134" i="4"/>
  <c r="O134" i="4"/>
  <c r="N134" i="4"/>
  <c r="M134" i="4"/>
  <c r="L134" i="4"/>
  <c r="J134" i="4"/>
  <c r="I134" i="4"/>
  <c r="H134" i="4"/>
  <c r="F134" i="4"/>
  <c r="E134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P112" i="4"/>
  <c r="O112" i="4"/>
  <c r="M112" i="4"/>
  <c r="J112" i="4"/>
  <c r="I112" i="4"/>
  <c r="H112" i="4"/>
  <c r="G112" i="4"/>
  <c r="F112" i="4"/>
  <c r="E112" i="4"/>
  <c r="C112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P90" i="4"/>
  <c r="O90" i="4"/>
  <c r="M90" i="4"/>
  <c r="L90" i="4"/>
  <c r="K90" i="4"/>
  <c r="J90" i="4"/>
  <c r="I90" i="4"/>
  <c r="H90" i="4"/>
  <c r="F90" i="4"/>
  <c r="D90" i="4"/>
  <c r="C90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P68" i="4"/>
  <c r="O68" i="4"/>
  <c r="N68" i="4"/>
  <c r="L68" i="4"/>
  <c r="K68" i="4"/>
  <c r="J68" i="4"/>
  <c r="I68" i="4"/>
  <c r="H68" i="4"/>
  <c r="F68" i="4"/>
  <c r="E68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O46" i="4"/>
  <c r="L46" i="4"/>
  <c r="K46" i="4"/>
  <c r="J46" i="4"/>
  <c r="H46" i="4"/>
  <c r="F46" i="4"/>
  <c r="C46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P24" i="4"/>
  <c r="O24" i="4"/>
  <c r="N24" i="4"/>
  <c r="M24" i="4"/>
  <c r="L24" i="4"/>
  <c r="J24" i="4"/>
  <c r="I24" i="4"/>
  <c r="H24" i="4"/>
  <c r="G24" i="4"/>
  <c r="F24" i="4"/>
  <c r="D24" i="4"/>
  <c r="C24" i="4"/>
  <c r="P20" i="4"/>
  <c r="O20" i="4"/>
  <c r="N20" i="4"/>
  <c r="N22" i="4" s="1"/>
  <c r="M20" i="4"/>
  <c r="M22" i="4" s="1"/>
  <c r="L20" i="4"/>
  <c r="L22" i="4" s="1"/>
  <c r="K20" i="4"/>
  <c r="K22" i="4" s="1"/>
  <c r="J20" i="4"/>
  <c r="J22" i="4" s="1"/>
  <c r="I20" i="4"/>
  <c r="I22" i="4" s="1"/>
  <c r="H20" i="4"/>
  <c r="G20" i="4"/>
  <c r="F20" i="4"/>
  <c r="F22" i="4" s="1"/>
  <c r="E20" i="4"/>
  <c r="E22" i="4" s="1"/>
  <c r="D20" i="4"/>
  <c r="D22" i="4" s="1"/>
  <c r="C20" i="4"/>
  <c r="C22" i="4" s="1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E175" i="4" l="1"/>
  <c r="E177" i="4" s="1"/>
  <c r="E178" i="4" s="1"/>
  <c r="M175" i="4"/>
  <c r="M177" i="4" s="1"/>
  <c r="M178" i="4" s="1"/>
  <c r="E45" i="4"/>
  <c r="E47" i="4" s="1"/>
  <c r="E48" i="4" s="1"/>
  <c r="P133" i="4"/>
  <c r="P135" i="4" s="1"/>
  <c r="P136" i="4" s="1"/>
  <c r="I175" i="4"/>
  <c r="I177" i="4" s="1"/>
  <c r="I178" i="4" s="1"/>
  <c r="G197" i="4"/>
  <c r="G199" i="4" s="1"/>
  <c r="G200" i="4" s="1"/>
  <c r="M45" i="4"/>
  <c r="M47" i="4" s="1"/>
  <c r="M48" i="4" s="1"/>
  <c r="O45" i="4"/>
  <c r="O47" i="4" s="1"/>
  <c r="O48" i="4" s="1"/>
  <c r="E133" i="4"/>
  <c r="E135" i="4" s="1"/>
  <c r="E136" i="4" s="1"/>
  <c r="J175" i="4"/>
  <c r="J177" i="4" s="1"/>
  <c r="J178" i="4" s="1"/>
  <c r="H197" i="4"/>
  <c r="H199" i="4" s="1"/>
  <c r="H200" i="4" s="1"/>
  <c r="P197" i="4"/>
  <c r="P199" i="4" s="1"/>
  <c r="P200" i="4" s="1"/>
  <c r="N111" i="4"/>
  <c r="N113" i="4" s="1"/>
  <c r="N114" i="4" s="1"/>
  <c r="L133" i="4"/>
  <c r="L135" i="4" s="1"/>
  <c r="L136" i="4" s="1"/>
  <c r="J153" i="4"/>
  <c r="J155" i="4" s="1"/>
  <c r="J156" i="4" s="1"/>
  <c r="L89" i="4"/>
  <c r="L91" i="4" s="1"/>
  <c r="L92" i="4" s="1"/>
  <c r="K197" i="4"/>
  <c r="K199" i="4" s="1"/>
  <c r="K200" i="4" s="1"/>
  <c r="H175" i="4"/>
  <c r="H177" i="4" s="1"/>
  <c r="H178" i="4" s="1"/>
  <c r="G45" i="4"/>
  <c r="G47" i="4" s="1"/>
  <c r="G48" i="4" s="1"/>
  <c r="F89" i="4"/>
  <c r="F91" i="4" s="1"/>
  <c r="F92" i="4" s="1"/>
  <c r="I133" i="4"/>
  <c r="I135" i="4" s="1"/>
  <c r="I136" i="4" s="1"/>
  <c r="E153" i="4"/>
  <c r="E155" i="4" s="1"/>
  <c r="E156" i="4" s="1"/>
  <c r="M153" i="4"/>
  <c r="M155" i="4" s="1"/>
  <c r="M156" i="4" s="1"/>
  <c r="N175" i="4"/>
  <c r="N177" i="4" s="1"/>
  <c r="N178" i="4" s="1"/>
  <c r="L197" i="4"/>
  <c r="L199" i="4" s="1"/>
  <c r="L200" i="4" s="1"/>
  <c r="D175" i="4"/>
  <c r="D177" i="4" s="1"/>
  <c r="D178" i="4" s="1"/>
  <c r="O67" i="4"/>
  <c r="O69" i="4" s="1"/>
  <c r="O70" i="4" s="1"/>
  <c r="M197" i="4"/>
  <c r="M199" i="4" s="1"/>
  <c r="M200" i="4" s="1"/>
  <c r="J67" i="4"/>
  <c r="J69" i="4" s="1"/>
  <c r="J70" i="4" s="1"/>
  <c r="G89" i="4"/>
  <c r="G91" i="4" s="1"/>
  <c r="G92" i="4" s="1"/>
  <c r="O89" i="4"/>
  <c r="O91" i="4" s="1"/>
  <c r="O92" i="4" s="1"/>
  <c r="K153" i="4"/>
  <c r="K155" i="4" s="1"/>
  <c r="K156" i="4" s="1"/>
  <c r="G153" i="4"/>
  <c r="G155" i="4" s="1"/>
  <c r="G156" i="4" s="1"/>
  <c r="O153" i="4"/>
  <c r="O155" i="4" s="1"/>
  <c r="O156" i="4" s="1"/>
  <c r="P89" i="4"/>
  <c r="P91" i="4" s="1"/>
  <c r="P92" i="4" s="1"/>
  <c r="K111" i="4"/>
  <c r="K113" i="4" s="1"/>
  <c r="K114" i="4" s="1"/>
  <c r="H133" i="4"/>
  <c r="H135" i="4" s="1"/>
  <c r="H136" i="4" s="1"/>
  <c r="F153" i="4"/>
  <c r="F155" i="4" s="1"/>
  <c r="F156" i="4" s="1"/>
  <c r="P175" i="4"/>
  <c r="P177" i="4" s="1"/>
  <c r="P178" i="4" s="1"/>
  <c r="J45" i="4"/>
  <c r="J47" i="4" s="1"/>
  <c r="J48" i="4" s="1"/>
  <c r="C45" i="4"/>
  <c r="C47" i="4" s="1"/>
  <c r="C48" i="4" s="1"/>
  <c r="C23" i="4"/>
  <c r="C25" i="4" s="1"/>
  <c r="C26" i="4" s="1"/>
  <c r="D67" i="4"/>
  <c r="D69" i="4" s="1"/>
  <c r="D70" i="4" s="1"/>
  <c r="I153" i="4"/>
  <c r="I155" i="4" s="1"/>
  <c r="I156" i="4" s="1"/>
  <c r="C197" i="4"/>
  <c r="C199" i="4" s="1"/>
  <c r="C200" i="4" s="1"/>
  <c r="K45" i="4"/>
  <c r="K47" i="4" s="1"/>
  <c r="K48" i="4" s="1"/>
  <c r="H67" i="4"/>
  <c r="H69" i="4" s="1"/>
  <c r="H70" i="4" s="1"/>
  <c r="K23" i="4"/>
  <c r="K25" i="4" s="1"/>
  <c r="K26" i="4" s="1"/>
  <c r="G22" i="4"/>
  <c r="G23" i="4" s="1"/>
  <c r="G25" i="4" s="1"/>
  <c r="G26" i="4" s="1"/>
  <c r="H22" i="4"/>
  <c r="H23" i="4" s="1"/>
  <c r="H25" i="4" s="1"/>
  <c r="H26" i="4" s="1"/>
  <c r="F45" i="4"/>
  <c r="F47" i="4" s="1"/>
  <c r="F48" i="4" s="1"/>
  <c r="N45" i="4"/>
  <c r="N47" i="4" s="1"/>
  <c r="N48" i="4" s="1"/>
  <c r="J89" i="4"/>
  <c r="J91" i="4" s="1"/>
  <c r="J92" i="4" s="1"/>
  <c r="C111" i="4"/>
  <c r="C113" i="4" s="1"/>
  <c r="C114" i="4" s="1"/>
  <c r="O22" i="4"/>
  <c r="O23" i="4" s="1"/>
  <c r="O25" i="4" s="1"/>
  <c r="O26" i="4" s="1"/>
  <c r="F111" i="4"/>
  <c r="F113" i="4" s="1"/>
  <c r="F114" i="4" s="1"/>
  <c r="P22" i="4"/>
  <c r="P23" i="4" s="1"/>
  <c r="P25" i="4" s="1"/>
  <c r="P26" i="4" s="1"/>
  <c r="I45" i="4"/>
  <c r="I47" i="4" s="1"/>
  <c r="I48" i="4" s="1"/>
  <c r="F67" i="4"/>
  <c r="F69" i="4" s="1"/>
  <c r="F70" i="4" s="1"/>
  <c r="K89" i="4"/>
  <c r="K91" i="4" s="1"/>
  <c r="K92" i="4" s="1"/>
  <c r="M67" i="4"/>
  <c r="M69" i="4" s="1"/>
  <c r="M70" i="4" s="1"/>
  <c r="G111" i="4"/>
  <c r="G113" i="4" s="1"/>
  <c r="G114" i="4" s="1"/>
  <c r="D197" i="4"/>
  <c r="D199" i="4" s="1"/>
  <c r="D200" i="4" s="1"/>
  <c r="I207" i="4"/>
  <c r="I208" i="4" s="1"/>
  <c r="E211" i="4"/>
  <c r="K211" i="4"/>
  <c r="O211" i="4"/>
  <c r="D23" i="4"/>
  <c r="D25" i="4" s="1"/>
  <c r="D26" i="4" s="1"/>
  <c r="L23" i="4"/>
  <c r="L25" i="4" s="1"/>
  <c r="L26" i="4" s="1"/>
  <c r="E23" i="4"/>
  <c r="E25" i="4" s="1"/>
  <c r="E26" i="4" s="1"/>
  <c r="M23" i="4"/>
  <c r="M25" i="4" s="1"/>
  <c r="M26" i="4" s="1"/>
  <c r="D45" i="4"/>
  <c r="D47" i="4" s="1"/>
  <c r="D48" i="4" s="1"/>
  <c r="L45" i="4"/>
  <c r="L47" i="4" s="1"/>
  <c r="L48" i="4" s="1"/>
  <c r="P45" i="4"/>
  <c r="P47" i="4" s="1"/>
  <c r="P48" i="4" s="1"/>
  <c r="N67" i="4"/>
  <c r="N69" i="4" s="1"/>
  <c r="N70" i="4" s="1"/>
  <c r="E111" i="4"/>
  <c r="E113" i="4" s="1"/>
  <c r="E114" i="4" s="1"/>
  <c r="I111" i="4"/>
  <c r="I113" i="4" s="1"/>
  <c r="I114" i="4" s="1"/>
  <c r="M111" i="4"/>
  <c r="M113" i="4" s="1"/>
  <c r="M114" i="4" s="1"/>
  <c r="C211" i="4"/>
  <c r="E207" i="4"/>
  <c r="E208" i="4" s="1"/>
  <c r="F23" i="4"/>
  <c r="F25" i="4" s="1"/>
  <c r="F26" i="4" s="1"/>
  <c r="J23" i="4"/>
  <c r="J25" i="4" s="1"/>
  <c r="J26" i="4" s="1"/>
  <c r="N23" i="4"/>
  <c r="N25" i="4" s="1"/>
  <c r="N26" i="4" s="1"/>
  <c r="E67" i="4"/>
  <c r="E69" i="4" s="1"/>
  <c r="E70" i="4" s="1"/>
  <c r="I67" i="4"/>
  <c r="I69" i="4" s="1"/>
  <c r="I70" i="4" s="1"/>
  <c r="C67" i="4"/>
  <c r="C69" i="4" s="1"/>
  <c r="C70" i="4" s="1"/>
  <c r="G67" i="4"/>
  <c r="G69" i="4" s="1"/>
  <c r="G70" i="4" s="1"/>
  <c r="K67" i="4"/>
  <c r="K69" i="4" s="1"/>
  <c r="K70" i="4" s="1"/>
  <c r="D89" i="4"/>
  <c r="D91" i="4" s="1"/>
  <c r="D92" i="4" s="1"/>
  <c r="H89" i="4"/>
  <c r="H91" i="4" s="1"/>
  <c r="H92" i="4" s="1"/>
  <c r="N153" i="4"/>
  <c r="N155" i="4" s="1"/>
  <c r="N156" i="4" s="1"/>
  <c r="D153" i="4"/>
  <c r="D155" i="4" s="1"/>
  <c r="D156" i="4" s="1"/>
  <c r="H153" i="4"/>
  <c r="H155" i="4" s="1"/>
  <c r="H156" i="4" s="1"/>
  <c r="L153" i="4"/>
  <c r="L155" i="4" s="1"/>
  <c r="L156" i="4" s="1"/>
  <c r="P153" i="4"/>
  <c r="P155" i="4" s="1"/>
  <c r="P156" i="4" s="1"/>
  <c r="E197" i="4"/>
  <c r="E199" i="4" s="1"/>
  <c r="E200" i="4" s="1"/>
  <c r="I197" i="4"/>
  <c r="M207" i="4"/>
  <c r="M208" i="4" s="1"/>
  <c r="F207" i="4"/>
  <c r="F208" i="4" s="1"/>
  <c r="H207" i="4"/>
  <c r="H208" i="4" s="1"/>
  <c r="G211" i="4"/>
  <c r="I23" i="4"/>
  <c r="I25" i="4" s="1"/>
  <c r="I26" i="4" s="1"/>
  <c r="H45" i="4"/>
  <c r="H47" i="4" s="1"/>
  <c r="H48" i="4" s="1"/>
  <c r="L67" i="4"/>
  <c r="L69" i="4" s="1"/>
  <c r="L70" i="4" s="1"/>
  <c r="P67" i="4"/>
  <c r="P69" i="4" s="1"/>
  <c r="P70" i="4" s="1"/>
  <c r="O111" i="4"/>
  <c r="O113" i="4" s="1"/>
  <c r="O114" i="4" s="1"/>
  <c r="M211" i="4"/>
  <c r="I211" i="4"/>
  <c r="C207" i="4"/>
  <c r="C208" i="4" s="1"/>
  <c r="G207" i="4"/>
  <c r="G208" i="4" s="1"/>
  <c r="K207" i="4"/>
  <c r="K208" i="4" s="1"/>
  <c r="O207" i="4"/>
  <c r="O208" i="4" s="1"/>
  <c r="N89" i="4"/>
  <c r="N91" i="4" s="1"/>
  <c r="N92" i="4" s="1"/>
  <c r="D133" i="4"/>
  <c r="D135" i="4" s="1"/>
  <c r="D136" i="4" s="1"/>
  <c r="F133" i="4"/>
  <c r="F135" i="4" s="1"/>
  <c r="F136" i="4" s="1"/>
  <c r="J133" i="4"/>
  <c r="J135" i="4" s="1"/>
  <c r="J136" i="4" s="1"/>
  <c r="N133" i="4"/>
  <c r="N135" i="4" s="1"/>
  <c r="N136" i="4" s="1"/>
  <c r="O197" i="4"/>
  <c r="J207" i="4"/>
  <c r="J208" i="4" s="1"/>
  <c r="P207" i="4"/>
  <c r="P208" i="4" s="1"/>
  <c r="C89" i="4"/>
  <c r="C91" i="4" s="1"/>
  <c r="C92" i="4" s="1"/>
  <c r="J111" i="4"/>
  <c r="J113" i="4" s="1"/>
  <c r="J114" i="4" s="1"/>
  <c r="D111" i="4"/>
  <c r="D113" i="4" s="1"/>
  <c r="D114" i="4" s="1"/>
  <c r="H111" i="4"/>
  <c r="H113" i="4" s="1"/>
  <c r="H114" i="4" s="1"/>
  <c r="L111" i="4"/>
  <c r="L113" i="4" s="1"/>
  <c r="L114" i="4" s="1"/>
  <c r="P111" i="4"/>
  <c r="P113" i="4" s="1"/>
  <c r="P114" i="4" s="1"/>
  <c r="M133" i="4"/>
  <c r="M135" i="4" s="1"/>
  <c r="M136" i="4" s="1"/>
  <c r="C133" i="4"/>
  <c r="C135" i="4" s="1"/>
  <c r="C136" i="4" s="1"/>
  <c r="G133" i="4"/>
  <c r="G135" i="4" s="1"/>
  <c r="G136" i="4" s="1"/>
  <c r="K133" i="4"/>
  <c r="K135" i="4" s="1"/>
  <c r="K136" i="4" s="1"/>
  <c r="O133" i="4"/>
  <c r="O135" i="4" s="1"/>
  <c r="O136" i="4" s="1"/>
  <c r="C153" i="4"/>
  <c r="C155" i="4" s="1"/>
  <c r="C156" i="4" s="1"/>
  <c r="F175" i="4"/>
  <c r="F177" i="4" s="1"/>
  <c r="F178" i="4" s="1"/>
  <c r="N211" i="4"/>
  <c r="N207" i="4"/>
  <c r="N208" i="4" s="1"/>
  <c r="F211" i="4"/>
  <c r="L175" i="4"/>
  <c r="D211" i="4"/>
  <c r="H211" i="4"/>
  <c r="L211" i="4"/>
  <c r="P211" i="4"/>
  <c r="D207" i="4"/>
  <c r="D208" i="4" s="1"/>
  <c r="J211" i="4"/>
  <c r="E89" i="4"/>
  <c r="E91" i="4" s="1"/>
  <c r="E92" i="4" s="1"/>
  <c r="I89" i="4"/>
  <c r="I91" i="4" s="1"/>
  <c r="I92" i="4" s="1"/>
  <c r="M89" i="4"/>
  <c r="M91" i="4" s="1"/>
  <c r="M92" i="4" s="1"/>
  <c r="C175" i="4"/>
  <c r="C177" i="4" s="1"/>
  <c r="C178" i="4" s="1"/>
  <c r="G175" i="4"/>
  <c r="K175" i="4"/>
  <c r="K177" i="4" s="1"/>
  <c r="K178" i="4" s="1"/>
  <c r="O175" i="4"/>
  <c r="O177" i="4" s="1"/>
  <c r="O178" i="4" s="1"/>
  <c r="F197" i="4"/>
  <c r="F199" i="4" s="1"/>
  <c r="F200" i="4" s="1"/>
  <c r="J197" i="4"/>
  <c r="J199" i="4" s="1"/>
  <c r="J200" i="4" s="1"/>
  <c r="N197" i="4"/>
  <c r="N199" i="4" s="1"/>
  <c r="N200" i="4" s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C211" i="1"/>
  <c r="G210" i="4" l="1"/>
  <c r="G177" i="4"/>
  <c r="G178" i="4" s="1"/>
  <c r="Q156" i="4"/>
  <c r="O210" i="4"/>
  <c r="D210" i="4"/>
  <c r="C210" i="4"/>
  <c r="H210" i="4"/>
  <c r="L210" i="4"/>
  <c r="Q48" i="4"/>
  <c r="L177" i="4"/>
  <c r="L178" i="4" s="1"/>
  <c r="Q178" i="4" s="1"/>
  <c r="J210" i="4"/>
  <c r="M210" i="4"/>
  <c r="K210" i="4"/>
  <c r="Q92" i="4"/>
  <c r="P210" i="4"/>
  <c r="F210" i="4"/>
  <c r="Q70" i="4"/>
  <c r="E210" i="4"/>
  <c r="Q26" i="4"/>
  <c r="Q136" i="4"/>
  <c r="N210" i="4"/>
  <c r="Q208" i="4"/>
  <c r="O199" i="4"/>
  <c r="O200" i="4" s="1"/>
  <c r="I210" i="4"/>
  <c r="I199" i="4"/>
  <c r="I200" i="4" s="1"/>
  <c r="Q114" i="4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C154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C176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C198" i="1"/>
  <c r="J205" i="1"/>
  <c r="D206" i="1"/>
  <c r="E206" i="1"/>
  <c r="F206" i="1"/>
  <c r="G206" i="1"/>
  <c r="H206" i="1"/>
  <c r="H207" i="1" s="1"/>
  <c r="H208" i="1" s="1"/>
  <c r="I206" i="1"/>
  <c r="J206" i="1"/>
  <c r="K206" i="1"/>
  <c r="L206" i="1"/>
  <c r="L207" i="1" s="1"/>
  <c r="L208" i="1" s="1"/>
  <c r="M206" i="1"/>
  <c r="N206" i="1"/>
  <c r="O206" i="1"/>
  <c r="P206" i="1"/>
  <c r="C206" i="1"/>
  <c r="N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C134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C112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C90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C68" i="1"/>
  <c r="P204" i="1"/>
  <c r="P205" i="1" s="1"/>
  <c r="P207" i="1" s="1"/>
  <c r="P208" i="1" s="1"/>
  <c r="O204" i="1"/>
  <c r="O205" i="1" s="1"/>
  <c r="N204" i="1"/>
  <c r="N205" i="1" s="1"/>
  <c r="M204" i="1"/>
  <c r="M205" i="1" s="1"/>
  <c r="L204" i="1"/>
  <c r="L205" i="1" s="1"/>
  <c r="K204" i="1"/>
  <c r="K205" i="1" s="1"/>
  <c r="J204" i="1"/>
  <c r="I204" i="1"/>
  <c r="I205" i="1" s="1"/>
  <c r="H204" i="1"/>
  <c r="H205" i="1" s="1"/>
  <c r="G204" i="1"/>
  <c r="G205" i="1" s="1"/>
  <c r="F204" i="1"/>
  <c r="F205" i="1" s="1"/>
  <c r="E204" i="1"/>
  <c r="E205" i="1" s="1"/>
  <c r="D204" i="1"/>
  <c r="D205" i="1" s="1"/>
  <c r="D207" i="1" s="1"/>
  <c r="D208" i="1" s="1"/>
  <c r="C204" i="1"/>
  <c r="C205" i="1" s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C46" i="1"/>
  <c r="E2" i="1"/>
  <c r="F2" i="1"/>
  <c r="G2" i="1"/>
  <c r="H2" i="1"/>
  <c r="I2" i="1"/>
  <c r="J2" i="1"/>
  <c r="K2" i="1"/>
  <c r="L2" i="1"/>
  <c r="M2" i="1"/>
  <c r="N2" i="1"/>
  <c r="O2" i="1"/>
  <c r="P2" i="1"/>
  <c r="D2" i="1"/>
  <c r="C2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C24" i="1"/>
  <c r="E6" i="1"/>
  <c r="F6" i="1"/>
  <c r="G6" i="1"/>
  <c r="H6" i="1"/>
  <c r="I6" i="1"/>
  <c r="J6" i="1"/>
  <c r="K6" i="1"/>
  <c r="L6" i="1"/>
  <c r="M6" i="1"/>
  <c r="N6" i="1"/>
  <c r="O6" i="1"/>
  <c r="P6" i="1"/>
  <c r="E8" i="1"/>
  <c r="F8" i="1"/>
  <c r="G8" i="1"/>
  <c r="H8" i="1"/>
  <c r="I8" i="1"/>
  <c r="J8" i="1"/>
  <c r="K8" i="1"/>
  <c r="L8" i="1"/>
  <c r="M8" i="1"/>
  <c r="N8" i="1"/>
  <c r="O8" i="1"/>
  <c r="P8" i="1"/>
  <c r="E10" i="1"/>
  <c r="F10" i="1"/>
  <c r="G10" i="1"/>
  <c r="H10" i="1"/>
  <c r="I10" i="1"/>
  <c r="J10" i="1"/>
  <c r="K10" i="1"/>
  <c r="L10" i="1"/>
  <c r="M10" i="1"/>
  <c r="N10" i="1"/>
  <c r="O10" i="1"/>
  <c r="P10" i="1"/>
  <c r="E12" i="1"/>
  <c r="F12" i="1"/>
  <c r="G12" i="1"/>
  <c r="H12" i="1"/>
  <c r="I12" i="1"/>
  <c r="J12" i="1"/>
  <c r="K12" i="1"/>
  <c r="L12" i="1"/>
  <c r="M12" i="1"/>
  <c r="N12" i="1"/>
  <c r="O12" i="1"/>
  <c r="P12" i="1"/>
  <c r="E14" i="1"/>
  <c r="F14" i="1"/>
  <c r="G14" i="1"/>
  <c r="H14" i="1"/>
  <c r="I14" i="1"/>
  <c r="J14" i="1"/>
  <c r="K14" i="1"/>
  <c r="L14" i="1"/>
  <c r="M14" i="1"/>
  <c r="N14" i="1"/>
  <c r="O14" i="1"/>
  <c r="P14" i="1"/>
  <c r="E16" i="1"/>
  <c r="F16" i="1"/>
  <c r="G16" i="1"/>
  <c r="H16" i="1"/>
  <c r="I16" i="1"/>
  <c r="J16" i="1"/>
  <c r="K16" i="1"/>
  <c r="L16" i="1"/>
  <c r="M16" i="1"/>
  <c r="N16" i="1"/>
  <c r="O16" i="1"/>
  <c r="P16" i="1"/>
  <c r="E18" i="1"/>
  <c r="F18" i="1"/>
  <c r="G18" i="1"/>
  <c r="H18" i="1"/>
  <c r="I18" i="1"/>
  <c r="J18" i="1"/>
  <c r="K18" i="1"/>
  <c r="L18" i="1"/>
  <c r="M18" i="1"/>
  <c r="N18" i="1"/>
  <c r="O18" i="1"/>
  <c r="P18" i="1"/>
  <c r="E20" i="1"/>
  <c r="F20" i="1"/>
  <c r="G20" i="1"/>
  <c r="H20" i="1"/>
  <c r="I20" i="1"/>
  <c r="J20" i="1"/>
  <c r="K20" i="1"/>
  <c r="L20" i="1"/>
  <c r="M20" i="1"/>
  <c r="N20" i="1"/>
  <c r="O20" i="1"/>
  <c r="P20" i="1"/>
  <c r="E30" i="1"/>
  <c r="F30" i="1"/>
  <c r="G30" i="1"/>
  <c r="H30" i="1"/>
  <c r="I30" i="1"/>
  <c r="J30" i="1"/>
  <c r="K30" i="1"/>
  <c r="L30" i="1"/>
  <c r="M30" i="1"/>
  <c r="N30" i="1"/>
  <c r="O30" i="1"/>
  <c r="P30" i="1"/>
  <c r="E32" i="1"/>
  <c r="F32" i="1"/>
  <c r="G32" i="1"/>
  <c r="H32" i="1"/>
  <c r="I32" i="1"/>
  <c r="J32" i="1"/>
  <c r="K32" i="1"/>
  <c r="L32" i="1"/>
  <c r="M32" i="1"/>
  <c r="N32" i="1"/>
  <c r="O32" i="1"/>
  <c r="P32" i="1"/>
  <c r="E34" i="1"/>
  <c r="F34" i="1"/>
  <c r="G34" i="1"/>
  <c r="H34" i="1"/>
  <c r="I34" i="1"/>
  <c r="J34" i="1"/>
  <c r="K34" i="1"/>
  <c r="L34" i="1"/>
  <c r="M34" i="1"/>
  <c r="N34" i="1"/>
  <c r="O34" i="1"/>
  <c r="P34" i="1"/>
  <c r="E36" i="1"/>
  <c r="F36" i="1"/>
  <c r="G36" i="1"/>
  <c r="H36" i="1"/>
  <c r="I36" i="1"/>
  <c r="J36" i="1"/>
  <c r="K36" i="1"/>
  <c r="L36" i="1"/>
  <c r="M36" i="1"/>
  <c r="N36" i="1"/>
  <c r="O36" i="1"/>
  <c r="P36" i="1"/>
  <c r="E38" i="1"/>
  <c r="F38" i="1"/>
  <c r="G38" i="1"/>
  <c r="H38" i="1"/>
  <c r="I38" i="1"/>
  <c r="J38" i="1"/>
  <c r="K38" i="1"/>
  <c r="L38" i="1"/>
  <c r="M38" i="1"/>
  <c r="N38" i="1"/>
  <c r="O38" i="1"/>
  <c r="P38" i="1"/>
  <c r="E40" i="1"/>
  <c r="F40" i="1"/>
  <c r="G40" i="1"/>
  <c r="H40" i="1"/>
  <c r="I40" i="1"/>
  <c r="J40" i="1"/>
  <c r="K40" i="1"/>
  <c r="L40" i="1"/>
  <c r="M40" i="1"/>
  <c r="N40" i="1"/>
  <c r="O40" i="1"/>
  <c r="P40" i="1"/>
  <c r="E42" i="1"/>
  <c r="F42" i="1"/>
  <c r="G42" i="1"/>
  <c r="H42" i="1"/>
  <c r="I42" i="1"/>
  <c r="J42" i="1"/>
  <c r="K42" i="1"/>
  <c r="L42" i="1"/>
  <c r="M42" i="1"/>
  <c r="N42" i="1"/>
  <c r="O42" i="1"/>
  <c r="P42" i="1"/>
  <c r="E44" i="1"/>
  <c r="F44" i="1"/>
  <c r="F45" i="1" s="1"/>
  <c r="G44" i="1"/>
  <c r="G45" i="1" s="1"/>
  <c r="H44" i="1"/>
  <c r="H45" i="1" s="1"/>
  <c r="I44" i="1"/>
  <c r="I45" i="1" s="1"/>
  <c r="J44" i="1"/>
  <c r="J45" i="1" s="1"/>
  <c r="K44" i="1"/>
  <c r="K45" i="1" s="1"/>
  <c r="L44" i="1"/>
  <c r="L45" i="1" s="1"/>
  <c r="M44" i="1"/>
  <c r="M45" i="1" s="1"/>
  <c r="N44" i="1"/>
  <c r="N45" i="1" s="1"/>
  <c r="O44" i="1"/>
  <c r="O45" i="1" s="1"/>
  <c r="P44" i="1"/>
  <c r="P45" i="1" s="1"/>
  <c r="E52" i="1"/>
  <c r="F52" i="1"/>
  <c r="G52" i="1"/>
  <c r="H52" i="1"/>
  <c r="I52" i="1"/>
  <c r="J52" i="1"/>
  <c r="K52" i="1"/>
  <c r="L52" i="1"/>
  <c r="M52" i="1"/>
  <c r="N52" i="1"/>
  <c r="O52" i="1"/>
  <c r="P52" i="1"/>
  <c r="E54" i="1"/>
  <c r="F54" i="1"/>
  <c r="G54" i="1"/>
  <c r="H54" i="1"/>
  <c r="I54" i="1"/>
  <c r="J54" i="1"/>
  <c r="K54" i="1"/>
  <c r="L54" i="1"/>
  <c r="M54" i="1"/>
  <c r="N54" i="1"/>
  <c r="O54" i="1"/>
  <c r="P54" i="1"/>
  <c r="E56" i="1"/>
  <c r="F56" i="1"/>
  <c r="G56" i="1"/>
  <c r="H56" i="1"/>
  <c r="I56" i="1"/>
  <c r="J56" i="1"/>
  <c r="K56" i="1"/>
  <c r="L56" i="1"/>
  <c r="M56" i="1"/>
  <c r="N56" i="1"/>
  <c r="O56" i="1"/>
  <c r="P56" i="1"/>
  <c r="E58" i="1"/>
  <c r="F58" i="1"/>
  <c r="G58" i="1"/>
  <c r="H58" i="1"/>
  <c r="I58" i="1"/>
  <c r="J58" i="1"/>
  <c r="K58" i="1"/>
  <c r="L58" i="1"/>
  <c r="M58" i="1"/>
  <c r="N58" i="1"/>
  <c r="O58" i="1"/>
  <c r="P58" i="1"/>
  <c r="E60" i="1"/>
  <c r="F60" i="1"/>
  <c r="G60" i="1"/>
  <c r="H60" i="1"/>
  <c r="I60" i="1"/>
  <c r="J60" i="1"/>
  <c r="K60" i="1"/>
  <c r="L60" i="1"/>
  <c r="M60" i="1"/>
  <c r="N60" i="1"/>
  <c r="O60" i="1"/>
  <c r="P60" i="1"/>
  <c r="E62" i="1"/>
  <c r="F62" i="1"/>
  <c r="G62" i="1"/>
  <c r="H62" i="1"/>
  <c r="I62" i="1"/>
  <c r="J62" i="1"/>
  <c r="K62" i="1"/>
  <c r="L62" i="1"/>
  <c r="M62" i="1"/>
  <c r="N62" i="1"/>
  <c r="O62" i="1"/>
  <c r="P62" i="1"/>
  <c r="E64" i="1"/>
  <c r="F64" i="1"/>
  <c r="G64" i="1"/>
  <c r="H64" i="1"/>
  <c r="I64" i="1"/>
  <c r="J64" i="1"/>
  <c r="K64" i="1"/>
  <c r="L64" i="1"/>
  <c r="M64" i="1"/>
  <c r="N64" i="1"/>
  <c r="O64" i="1"/>
  <c r="P64" i="1"/>
  <c r="E66" i="1"/>
  <c r="E67" i="1" s="1"/>
  <c r="F66" i="1"/>
  <c r="F67" i="1" s="1"/>
  <c r="G66" i="1"/>
  <c r="G67" i="1" s="1"/>
  <c r="H66" i="1"/>
  <c r="H67" i="1" s="1"/>
  <c r="H69" i="1" s="1"/>
  <c r="H70" i="1" s="1"/>
  <c r="I66" i="1"/>
  <c r="I67" i="1" s="1"/>
  <c r="J66" i="1"/>
  <c r="J67" i="1" s="1"/>
  <c r="K66" i="1"/>
  <c r="K67" i="1" s="1"/>
  <c r="L66" i="1"/>
  <c r="L67" i="1" s="1"/>
  <c r="M66" i="1"/>
  <c r="M67" i="1" s="1"/>
  <c r="N66" i="1"/>
  <c r="N67" i="1" s="1"/>
  <c r="O66" i="1"/>
  <c r="O67" i="1" s="1"/>
  <c r="P66" i="1"/>
  <c r="P67" i="1" s="1"/>
  <c r="P69" i="1" s="1"/>
  <c r="P70" i="1" s="1"/>
  <c r="E74" i="1"/>
  <c r="F74" i="1"/>
  <c r="G74" i="1"/>
  <c r="H74" i="1"/>
  <c r="I74" i="1"/>
  <c r="J74" i="1"/>
  <c r="K74" i="1"/>
  <c r="L74" i="1"/>
  <c r="M74" i="1"/>
  <c r="N74" i="1"/>
  <c r="O74" i="1"/>
  <c r="P74" i="1"/>
  <c r="E76" i="1"/>
  <c r="F76" i="1"/>
  <c r="G76" i="1"/>
  <c r="H76" i="1"/>
  <c r="I76" i="1"/>
  <c r="J76" i="1"/>
  <c r="K76" i="1"/>
  <c r="L76" i="1"/>
  <c r="M76" i="1"/>
  <c r="N76" i="1"/>
  <c r="O76" i="1"/>
  <c r="P76" i="1"/>
  <c r="E78" i="1"/>
  <c r="F78" i="1"/>
  <c r="G78" i="1"/>
  <c r="H78" i="1"/>
  <c r="I78" i="1"/>
  <c r="J78" i="1"/>
  <c r="K78" i="1"/>
  <c r="L78" i="1"/>
  <c r="M78" i="1"/>
  <c r="N78" i="1"/>
  <c r="O78" i="1"/>
  <c r="P78" i="1"/>
  <c r="E80" i="1"/>
  <c r="F80" i="1"/>
  <c r="G80" i="1"/>
  <c r="H80" i="1"/>
  <c r="I80" i="1"/>
  <c r="J80" i="1"/>
  <c r="K80" i="1"/>
  <c r="L80" i="1"/>
  <c r="M80" i="1"/>
  <c r="N80" i="1"/>
  <c r="O80" i="1"/>
  <c r="P80" i="1"/>
  <c r="E82" i="1"/>
  <c r="F82" i="1"/>
  <c r="G82" i="1"/>
  <c r="H82" i="1"/>
  <c r="I82" i="1"/>
  <c r="J82" i="1"/>
  <c r="K82" i="1"/>
  <c r="L82" i="1"/>
  <c r="M82" i="1"/>
  <c r="N82" i="1"/>
  <c r="O82" i="1"/>
  <c r="P82" i="1"/>
  <c r="E84" i="1"/>
  <c r="F84" i="1"/>
  <c r="G84" i="1"/>
  <c r="H84" i="1"/>
  <c r="I84" i="1"/>
  <c r="J84" i="1"/>
  <c r="K84" i="1"/>
  <c r="L84" i="1"/>
  <c r="M84" i="1"/>
  <c r="N84" i="1"/>
  <c r="O84" i="1"/>
  <c r="P84" i="1"/>
  <c r="E86" i="1"/>
  <c r="F86" i="1"/>
  <c r="G86" i="1"/>
  <c r="H86" i="1"/>
  <c r="I86" i="1"/>
  <c r="J86" i="1"/>
  <c r="K86" i="1"/>
  <c r="L86" i="1"/>
  <c r="M86" i="1"/>
  <c r="N86" i="1"/>
  <c r="O86" i="1"/>
  <c r="P86" i="1"/>
  <c r="E88" i="1"/>
  <c r="E89" i="1" s="1"/>
  <c r="F88" i="1"/>
  <c r="F89" i="1" s="1"/>
  <c r="G88" i="1"/>
  <c r="G89" i="1" s="1"/>
  <c r="H88" i="1"/>
  <c r="H89" i="1" s="1"/>
  <c r="I88" i="1"/>
  <c r="I89" i="1" s="1"/>
  <c r="J88" i="1"/>
  <c r="J89" i="1" s="1"/>
  <c r="K88" i="1"/>
  <c r="K89" i="1" s="1"/>
  <c r="L88" i="1"/>
  <c r="L89" i="1" s="1"/>
  <c r="M88" i="1"/>
  <c r="M89" i="1" s="1"/>
  <c r="N88" i="1"/>
  <c r="N89" i="1" s="1"/>
  <c r="O88" i="1"/>
  <c r="O89" i="1" s="1"/>
  <c r="P88" i="1"/>
  <c r="P89" i="1" s="1"/>
  <c r="E96" i="1"/>
  <c r="F96" i="1"/>
  <c r="G96" i="1"/>
  <c r="H96" i="1"/>
  <c r="I96" i="1"/>
  <c r="J96" i="1"/>
  <c r="K96" i="1"/>
  <c r="L96" i="1"/>
  <c r="M96" i="1"/>
  <c r="N96" i="1"/>
  <c r="O96" i="1"/>
  <c r="P96" i="1"/>
  <c r="E98" i="1"/>
  <c r="F98" i="1"/>
  <c r="G98" i="1"/>
  <c r="H98" i="1"/>
  <c r="I98" i="1"/>
  <c r="J98" i="1"/>
  <c r="K98" i="1"/>
  <c r="L98" i="1"/>
  <c r="M98" i="1"/>
  <c r="N98" i="1"/>
  <c r="O98" i="1"/>
  <c r="P98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E110" i="1"/>
  <c r="E111" i="1" s="1"/>
  <c r="F110" i="1"/>
  <c r="F111" i="1" s="1"/>
  <c r="G110" i="1"/>
  <c r="G111" i="1" s="1"/>
  <c r="H110" i="1"/>
  <c r="H111" i="1" s="1"/>
  <c r="H113" i="1" s="1"/>
  <c r="H114" i="1" s="1"/>
  <c r="I110" i="1"/>
  <c r="I111" i="1" s="1"/>
  <c r="J110" i="1"/>
  <c r="J111" i="1" s="1"/>
  <c r="K110" i="1"/>
  <c r="K111" i="1" s="1"/>
  <c r="L110" i="1"/>
  <c r="L111" i="1" s="1"/>
  <c r="L113" i="1" s="1"/>
  <c r="L114" i="1" s="1"/>
  <c r="M110" i="1"/>
  <c r="M111" i="1" s="1"/>
  <c r="N110" i="1"/>
  <c r="N111" i="1" s="1"/>
  <c r="O110" i="1"/>
  <c r="O111" i="1" s="1"/>
  <c r="P110" i="1"/>
  <c r="P111" i="1" s="1"/>
  <c r="P113" i="1" s="1"/>
  <c r="P114" i="1" s="1"/>
  <c r="E118" i="1"/>
  <c r="F118" i="1"/>
  <c r="G118" i="1"/>
  <c r="H118" i="1"/>
  <c r="I118" i="1"/>
  <c r="J118" i="1"/>
  <c r="K118" i="1"/>
  <c r="L118" i="1"/>
  <c r="M118" i="1"/>
  <c r="N118" i="1"/>
  <c r="O118" i="1"/>
  <c r="P118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E132" i="1"/>
  <c r="E133" i="1" s="1"/>
  <c r="F132" i="1"/>
  <c r="F133" i="1" s="1"/>
  <c r="G132" i="1"/>
  <c r="H132" i="1"/>
  <c r="H133" i="1" s="1"/>
  <c r="I132" i="1"/>
  <c r="I133" i="1" s="1"/>
  <c r="J132" i="1"/>
  <c r="J133" i="1" s="1"/>
  <c r="K132" i="1"/>
  <c r="K133" i="1" s="1"/>
  <c r="L132" i="1"/>
  <c r="L133" i="1" s="1"/>
  <c r="M132" i="1"/>
  <c r="M133" i="1" s="1"/>
  <c r="N132" i="1"/>
  <c r="O132" i="1"/>
  <c r="O133" i="1" s="1"/>
  <c r="P132" i="1"/>
  <c r="P133" i="1" s="1"/>
  <c r="E140" i="1"/>
  <c r="F140" i="1"/>
  <c r="G140" i="1"/>
  <c r="H140" i="1"/>
  <c r="I140" i="1"/>
  <c r="J140" i="1"/>
  <c r="K140" i="1"/>
  <c r="L140" i="1"/>
  <c r="M140" i="1"/>
  <c r="N140" i="1"/>
  <c r="O140" i="1"/>
  <c r="P140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E152" i="1"/>
  <c r="E153" i="1" s="1"/>
  <c r="E155" i="1" s="1"/>
  <c r="E156" i="1" s="1"/>
  <c r="F152" i="1"/>
  <c r="F153" i="1" s="1"/>
  <c r="G152" i="1"/>
  <c r="G153" i="1" s="1"/>
  <c r="H152" i="1"/>
  <c r="H153" i="1" s="1"/>
  <c r="H155" i="1" s="1"/>
  <c r="H156" i="1" s="1"/>
  <c r="I152" i="1"/>
  <c r="I153" i="1" s="1"/>
  <c r="I155" i="1" s="1"/>
  <c r="I156" i="1" s="1"/>
  <c r="J152" i="1"/>
  <c r="J153" i="1" s="1"/>
  <c r="K152" i="1"/>
  <c r="K153" i="1" s="1"/>
  <c r="L152" i="1"/>
  <c r="L153" i="1" s="1"/>
  <c r="L155" i="1" s="1"/>
  <c r="L156" i="1" s="1"/>
  <c r="M152" i="1"/>
  <c r="M153" i="1" s="1"/>
  <c r="M155" i="1" s="1"/>
  <c r="M156" i="1" s="1"/>
  <c r="N152" i="1"/>
  <c r="N153" i="1" s="1"/>
  <c r="O152" i="1"/>
  <c r="O153" i="1" s="1"/>
  <c r="P152" i="1"/>
  <c r="P153" i="1" s="1"/>
  <c r="P155" i="1" s="1"/>
  <c r="P156" i="1" s="1"/>
  <c r="E160" i="1"/>
  <c r="F160" i="1"/>
  <c r="G160" i="1"/>
  <c r="H160" i="1"/>
  <c r="I160" i="1"/>
  <c r="J160" i="1"/>
  <c r="K160" i="1"/>
  <c r="L160" i="1"/>
  <c r="M160" i="1"/>
  <c r="N160" i="1"/>
  <c r="O160" i="1"/>
  <c r="P160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E174" i="1"/>
  <c r="E175" i="1" s="1"/>
  <c r="E177" i="1" s="1"/>
  <c r="E178" i="1" s="1"/>
  <c r="F174" i="1"/>
  <c r="F175" i="1" s="1"/>
  <c r="F177" i="1" s="1"/>
  <c r="F178" i="1" s="1"/>
  <c r="G174" i="1"/>
  <c r="G175" i="1" s="1"/>
  <c r="H174" i="1"/>
  <c r="H175" i="1" s="1"/>
  <c r="H177" i="1" s="1"/>
  <c r="H178" i="1" s="1"/>
  <c r="I174" i="1"/>
  <c r="I175" i="1" s="1"/>
  <c r="I177" i="1" s="1"/>
  <c r="I178" i="1" s="1"/>
  <c r="J174" i="1"/>
  <c r="J175" i="1" s="1"/>
  <c r="K174" i="1"/>
  <c r="K175" i="1" s="1"/>
  <c r="L174" i="1"/>
  <c r="L175" i="1" s="1"/>
  <c r="L177" i="1" s="1"/>
  <c r="L178" i="1" s="1"/>
  <c r="M174" i="1"/>
  <c r="M175" i="1" s="1"/>
  <c r="M177" i="1" s="1"/>
  <c r="M178" i="1" s="1"/>
  <c r="N174" i="1"/>
  <c r="N175" i="1" s="1"/>
  <c r="N177" i="1" s="1"/>
  <c r="N178" i="1" s="1"/>
  <c r="O174" i="1"/>
  <c r="O175" i="1" s="1"/>
  <c r="P174" i="1"/>
  <c r="P175" i="1" s="1"/>
  <c r="P177" i="1" s="1"/>
  <c r="P178" i="1" s="1"/>
  <c r="E182" i="1"/>
  <c r="F182" i="1"/>
  <c r="G182" i="1"/>
  <c r="H182" i="1"/>
  <c r="I182" i="1"/>
  <c r="J182" i="1"/>
  <c r="K182" i="1"/>
  <c r="L182" i="1"/>
  <c r="M182" i="1"/>
  <c r="N182" i="1"/>
  <c r="O182" i="1"/>
  <c r="P182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E196" i="1"/>
  <c r="E197" i="1" s="1"/>
  <c r="F196" i="1"/>
  <c r="F197" i="1" s="1"/>
  <c r="G196" i="1"/>
  <c r="G197" i="1" s="1"/>
  <c r="H196" i="1"/>
  <c r="H197" i="1" s="1"/>
  <c r="H199" i="1" s="1"/>
  <c r="H200" i="1" s="1"/>
  <c r="I196" i="1"/>
  <c r="I197" i="1" s="1"/>
  <c r="J196" i="1"/>
  <c r="J197" i="1" s="1"/>
  <c r="K196" i="1"/>
  <c r="K197" i="1" s="1"/>
  <c r="L196" i="1"/>
  <c r="L197" i="1" s="1"/>
  <c r="L199" i="1" s="1"/>
  <c r="L200" i="1" s="1"/>
  <c r="M196" i="1"/>
  <c r="M197" i="1" s="1"/>
  <c r="N196" i="1"/>
  <c r="N197" i="1" s="1"/>
  <c r="O196" i="1"/>
  <c r="O197" i="1" s="1"/>
  <c r="P196" i="1"/>
  <c r="P197" i="1" s="1"/>
  <c r="P199" i="1" s="1"/>
  <c r="P200" i="1" s="1"/>
  <c r="D6" i="1"/>
  <c r="D8" i="1"/>
  <c r="D10" i="1"/>
  <c r="D12" i="1"/>
  <c r="D14" i="1"/>
  <c r="D16" i="1"/>
  <c r="D18" i="1"/>
  <c r="D20" i="1"/>
  <c r="D30" i="1"/>
  <c r="D32" i="1"/>
  <c r="D34" i="1"/>
  <c r="D36" i="1"/>
  <c r="D38" i="1"/>
  <c r="D40" i="1"/>
  <c r="D42" i="1"/>
  <c r="D44" i="1"/>
  <c r="D52" i="1"/>
  <c r="D54" i="1"/>
  <c r="D56" i="1"/>
  <c r="D58" i="1"/>
  <c r="D60" i="1"/>
  <c r="D62" i="1"/>
  <c r="D64" i="1"/>
  <c r="D66" i="1"/>
  <c r="D74" i="1"/>
  <c r="D76" i="1"/>
  <c r="D78" i="1"/>
  <c r="D80" i="1"/>
  <c r="D82" i="1"/>
  <c r="D84" i="1"/>
  <c r="D86" i="1"/>
  <c r="D88" i="1"/>
  <c r="D96" i="1"/>
  <c r="D98" i="1"/>
  <c r="D100" i="1"/>
  <c r="D102" i="1"/>
  <c r="D104" i="1"/>
  <c r="D106" i="1"/>
  <c r="D108" i="1"/>
  <c r="D110" i="1"/>
  <c r="D118" i="1"/>
  <c r="D120" i="1"/>
  <c r="D122" i="1"/>
  <c r="D124" i="1"/>
  <c r="D126" i="1"/>
  <c r="D128" i="1"/>
  <c r="D130" i="1"/>
  <c r="D132" i="1"/>
  <c r="D140" i="1"/>
  <c r="D142" i="1"/>
  <c r="D144" i="1"/>
  <c r="D146" i="1"/>
  <c r="D148" i="1"/>
  <c r="D150" i="1"/>
  <c r="D152" i="1"/>
  <c r="D160" i="1"/>
  <c r="D162" i="1"/>
  <c r="D164" i="1"/>
  <c r="D166" i="1"/>
  <c r="D168" i="1"/>
  <c r="D170" i="1"/>
  <c r="D172" i="1"/>
  <c r="D174" i="1"/>
  <c r="D182" i="1"/>
  <c r="D184" i="1"/>
  <c r="D186" i="1"/>
  <c r="D188" i="1"/>
  <c r="D190" i="1"/>
  <c r="D192" i="1"/>
  <c r="D194" i="1"/>
  <c r="D196" i="1"/>
  <c r="C14" i="1"/>
  <c r="C16" i="1"/>
  <c r="C18" i="1"/>
  <c r="C20" i="1"/>
  <c r="C22" i="1" s="1"/>
  <c r="C30" i="1"/>
  <c r="C32" i="1"/>
  <c r="C34" i="1"/>
  <c r="C36" i="1"/>
  <c r="C38" i="1"/>
  <c r="C40" i="1"/>
  <c r="C42" i="1"/>
  <c r="C44" i="1"/>
  <c r="C52" i="1"/>
  <c r="C54" i="1"/>
  <c r="C56" i="1"/>
  <c r="C58" i="1"/>
  <c r="C60" i="1"/>
  <c r="C62" i="1"/>
  <c r="C64" i="1"/>
  <c r="C66" i="1"/>
  <c r="C74" i="1"/>
  <c r="C76" i="1"/>
  <c r="C78" i="1"/>
  <c r="C80" i="1"/>
  <c r="C82" i="1"/>
  <c r="C84" i="1"/>
  <c r="C86" i="1"/>
  <c r="C88" i="1"/>
  <c r="C96" i="1"/>
  <c r="C98" i="1"/>
  <c r="C100" i="1"/>
  <c r="C102" i="1"/>
  <c r="C104" i="1"/>
  <c r="C106" i="1"/>
  <c r="C108" i="1"/>
  <c r="C110" i="1"/>
  <c r="C118" i="1"/>
  <c r="C120" i="1"/>
  <c r="C122" i="1"/>
  <c r="C124" i="1"/>
  <c r="C126" i="1"/>
  <c r="C128" i="1"/>
  <c r="C130" i="1"/>
  <c r="C132" i="1"/>
  <c r="C140" i="1"/>
  <c r="C142" i="1"/>
  <c r="C144" i="1"/>
  <c r="C146" i="1"/>
  <c r="C148" i="1"/>
  <c r="C150" i="1"/>
  <c r="C152" i="1"/>
  <c r="C160" i="1"/>
  <c r="C162" i="1"/>
  <c r="C164" i="1"/>
  <c r="C166" i="1"/>
  <c r="C168" i="1"/>
  <c r="C170" i="1"/>
  <c r="C172" i="1"/>
  <c r="C174" i="1"/>
  <c r="C182" i="1"/>
  <c r="C184" i="1"/>
  <c r="C186" i="1"/>
  <c r="C188" i="1"/>
  <c r="C190" i="1"/>
  <c r="C192" i="1"/>
  <c r="C194" i="1"/>
  <c r="C196" i="1"/>
  <c r="C6" i="1"/>
  <c r="C8" i="1"/>
  <c r="C10" i="1"/>
  <c r="C12" i="1"/>
  <c r="Q200" i="4" l="1"/>
  <c r="Q213" i="4" s="1"/>
  <c r="C197" i="1"/>
  <c r="C199" i="1" s="1"/>
  <c r="C200" i="1" s="1"/>
  <c r="D133" i="1"/>
  <c r="D135" i="1" s="1"/>
  <c r="D136" i="1" s="1"/>
  <c r="D111" i="1"/>
  <c r="D113" i="1" s="1"/>
  <c r="D114" i="1" s="1"/>
  <c r="D89" i="1"/>
  <c r="D91" i="1" s="1"/>
  <c r="D92" i="1" s="1"/>
  <c r="D67" i="1"/>
  <c r="D69" i="1" s="1"/>
  <c r="D70" i="1" s="1"/>
  <c r="P135" i="1"/>
  <c r="P136" i="1" s="1"/>
  <c r="L135" i="1"/>
  <c r="L136" i="1" s="1"/>
  <c r="H135" i="1"/>
  <c r="H136" i="1" s="1"/>
  <c r="P91" i="1"/>
  <c r="P92" i="1" s="1"/>
  <c r="L91" i="1"/>
  <c r="L92" i="1" s="1"/>
  <c r="H91" i="1"/>
  <c r="H92" i="1" s="1"/>
  <c r="M113" i="1"/>
  <c r="M114" i="1" s="1"/>
  <c r="I113" i="1"/>
  <c r="I114" i="1" s="1"/>
  <c r="E113" i="1"/>
  <c r="E114" i="1" s="1"/>
  <c r="M199" i="1"/>
  <c r="M200" i="1" s="1"/>
  <c r="I199" i="1"/>
  <c r="I200" i="1" s="1"/>
  <c r="E199" i="1"/>
  <c r="E200" i="1" s="1"/>
  <c r="G133" i="1"/>
  <c r="C133" i="1"/>
  <c r="C135" i="1" s="1"/>
  <c r="C136" i="1" s="1"/>
  <c r="D197" i="1"/>
  <c r="D199" i="1" s="1"/>
  <c r="D200" i="1" s="1"/>
  <c r="D175" i="1"/>
  <c r="D177" i="1" s="1"/>
  <c r="D178" i="1" s="1"/>
  <c r="D153" i="1"/>
  <c r="D155" i="1" s="1"/>
  <c r="D156" i="1" s="1"/>
  <c r="N155" i="1"/>
  <c r="N156" i="1" s="1"/>
  <c r="F155" i="1"/>
  <c r="F156" i="1" s="1"/>
  <c r="N113" i="1"/>
  <c r="N114" i="1" s="1"/>
  <c r="J113" i="1"/>
  <c r="J114" i="1" s="1"/>
  <c r="F113" i="1"/>
  <c r="F114" i="1" s="1"/>
  <c r="N69" i="1"/>
  <c r="N70" i="1" s="1"/>
  <c r="J69" i="1"/>
  <c r="J70" i="1" s="1"/>
  <c r="F69" i="1"/>
  <c r="F70" i="1" s="1"/>
  <c r="J177" i="1"/>
  <c r="J178" i="1" s="1"/>
  <c r="K210" i="1"/>
  <c r="G155" i="1"/>
  <c r="G156" i="1" s="1"/>
  <c r="M135" i="1"/>
  <c r="M136" i="1" s="1"/>
  <c r="I135" i="1"/>
  <c r="I136" i="1" s="1"/>
  <c r="E135" i="1"/>
  <c r="E136" i="1" s="1"/>
  <c r="C207" i="1"/>
  <c r="C208" i="1" s="1"/>
  <c r="J155" i="1"/>
  <c r="J156" i="1" s="1"/>
  <c r="C111" i="1"/>
  <c r="C113" i="1" s="1"/>
  <c r="C114" i="1" s="1"/>
  <c r="O155" i="1"/>
  <c r="O156" i="1" s="1"/>
  <c r="K155" i="1"/>
  <c r="K156" i="1" s="1"/>
  <c r="C175" i="1"/>
  <c r="C177" i="1" s="1"/>
  <c r="C178" i="1" s="1"/>
  <c r="C153" i="1"/>
  <c r="C155" i="1" s="1"/>
  <c r="C156" i="1" s="1"/>
  <c r="C67" i="1"/>
  <c r="C69" i="1" s="1"/>
  <c r="C70" i="1" s="1"/>
  <c r="O113" i="1"/>
  <c r="O114" i="1" s="1"/>
  <c r="K113" i="1"/>
  <c r="K114" i="1" s="1"/>
  <c r="G113" i="1"/>
  <c r="G114" i="1" s="1"/>
  <c r="F210" i="1"/>
  <c r="O199" i="1"/>
  <c r="O200" i="1" s="1"/>
  <c r="K199" i="1"/>
  <c r="K200" i="1" s="1"/>
  <c r="G199" i="1"/>
  <c r="G200" i="1" s="1"/>
  <c r="O135" i="1"/>
  <c r="O136" i="1" s="1"/>
  <c r="K135" i="1"/>
  <c r="K136" i="1" s="1"/>
  <c r="G135" i="1"/>
  <c r="G136" i="1" s="1"/>
  <c r="M207" i="1"/>
  <c r="M208" i="1" s="1"/>
  <c r="I207" i="1"/>
  <c r="I208" i="1" s="1"/>
  <c r="E207" i="1"/>
  <c r="E208" i="1" s="1"/>
  <c r="O177" i="1"/>
  <c r="O178" i="1" s="1"/>
  <c r="K177" i="1"/>
  <c r="K178" i="1" s="1"/>
  <c r="G177" i="1"/>
  <c r="G178" i="1" s="1"/>
  <c r="M91" i="1"/>
  <c r="M92" i="1" s="1"/>
  <c r="I91" i="1"/>
  <c r="I92" i="1" s="1"/>
  <c r="E91" i="1"/>
  <c r="E92" i="1" s="1"/>
  <c r="N135" i="1"/>
  <c r="N136" i="1" s="1"/>
  <c r="J135" i="1"/>
  <c r="J136" i="1" s="1"/>
  <c r="F135" i="1"/>
  <c r="F136" i="1" s="1"/>
  <c r="N199" i="1"/>
  <c r="N200" i="1" s="1"/>
  <c r="J199" i="1"/>
  <c r="J200" i="1" s="1"/>
  <c r="F199" i="1"/>
  <c r="F200" i="1" s="1"/>
  <c r="O207" i="1"/>
  <c r="O208" i="1" s="1"/>
  <c r="K207" i="1"/>
  <c r="K208" i="1" s="1"/>
  <c r="G207" i="1"/>
  <c r="G208" i="1" s="1"/>
  <c r="O91" i="1"/>
  <c r="O92" i="1" s="1"/>
  <c r="K91" i="1"/>
  <c r="K92" i="1" s="1"/>
  <c r="G91" i="1"/>
  <c r="G92" i="1" s="1"/>
  <c r="O69" i="1"/>
  <c r="O70" i="1" s="1"/>
  <c r="K69" i="1"/>
  <c r="K70" i="1" s="1"/>
  <c r="G69" i="1"/>
  <c r="G70" i="1" s="1"/>
  <c r="N207" i="1"/>
  <c r="N208" i="1" s="1"/>
  <c r="J207" i="1"/>
  <c r="J208" i="1" s="1"/>
  <c r="F207" i="1"/>
  <c r="F208" i="1" s="1"/>
  <c r="C89" i="1"/>
  <c r="C91" i="1" s="1"/>
  <c r="C92" i="1" s="1"/>
  <c r="L69" i="1"/>
  <c r="L70" i="1" s="1"/>
  <c r="M69" i="1"/>
  <c r="M70" i="1" s="1"/>
  <c r="I69" i="1"/>
  <c r="I70" i="1" s="1"/>
  <c r="E69" i="1"/>
  <c r="E70" i="1" s="1"/>
  <c r="N91" i="1"/>
  <c r="N92" i="1" s="1"/>
  <c r="J91" i="1"/>
  <c r="J92" i="1" s="1"/>
  <c r="F91" i="1"/>
  <c r="F92" i="1" s="1"/>
  <c r="K47" i="1"/>
  <c r="K48" i="1" s="1"/>
  <c r="E45" i="1"/>
  <c r="E47" i="1" s="1"/>
  <c r="E48" i="1" s="1"/>
  <c r="P47" i="1"/>
  <c r="P48" i="1" s="1"/>
  <c r="H47" i="1"/>
  <c r="H48" i="1" s="1"/>
  <c r="G47" i="1"/>
  <c r="G48" i="1" s="1"/>
  <c r="O47" i="1"/>
  <c r="O48" i="1" s="1"/>
  <c r="D45" i="1"/>
  <c r="D47" i="1" s="1"/>
  <c r="D48" i="1" s="1"/>
  <c r="L47" i="1"/>
  <c r="L48" i="1" s="1"/>
  <c r="C45" i="1"/>
  <c r="C47" i="1" s="1"/>
  <c r="C48" i="1" s="1"/>
  <c r="M47" i="1"/>
  <c r="M48" i="1" s="1"/>
  <c r="I47" i="1"/>
  <c r="I48" i="1" s="1"/>
  <c r="N47" i="1"/>
  <c r="N48" i="1" s="1"/>
  <c r="J47" i="1"/>
  <c r="J48" i="1" s="1"/>
  <c r="F47" i="1"/>
  <c r="F48" i="1" s="1"/>
  <c r="C23" i="1"/>
  <c r="C25" i="1" s="1"/>
  <c r="C26" i="1" s="1"/>
  <c r="P22" i="1"/>
  <c r="P23" i="1" s="1"/>
  <c r="P25" i="1" s="1"/>
  <c r="P26" i="1" s="1"/>
  <c r="L22" i="1"/>
  <c r="L23" i="1" s="1"/>
  <c r="L25" i="1" s="1"/>
  <c r="L26" i="1" s="1"/>
  <c r="H22" i="1"/>
  <c r="H23" i="1" s="1"/>
  <c r="H25" i="1" s="1"/>
  <c r="H26" i="1" s="1"/>
  <c r="D22" i="1"/>
  <c r="D23" i="1" s="1"/>
  <c r="D25" i="1" s="1"/>
  <c r="D26" i="1" s="1"/>
  <c r="O22" i="1"/>
  <c r="O23" i="1" s="1"/>
  <c r="O25" i="1" s="1"/>
  <c r="O26" i="1" s="1"/>
  <c r="K22" i="1"/>
  <c r="G22" i="1"/>
  <c r="G23" i="1" s="1"/>
  <c r="G25" i="1" s="1"/>
  <c r="G26" i="1" s="1"/>
  <c r="N22" i="1"/>
  <c r="N23" i="1" s="1"/>
  <c r="N25" i="1" s="1"/>
  <c r="N26" i="1" s="1"/>
  <c r="J22" i="1"/>
  <c r="J23" i="1" s="1"/>
  <c r="J25" i="1" s="1"/>
  <c r="J26" i="1" s="1"/>
  <c r="F22" i="1"/>
  <c r="F23" i="1" s="1"/>
  <c r="F25" i="1" s="1"/>
  <c r="F26" i="1" s="1"/>
  <c r="M22" i="1"/>
  <c r="M23" i="1" s="1"/>
  <c r="M25" i="1" s="1"/>
  <c r="M26" i="1" s="1"/>
  <c r="I22" i="1"/>
  <c r="I23" i="1" s="1"/>
  <c r="I25" i="1" s="1"/>
  <c r="I26" i="1" s="1"/>
  <c r="E22" i="1"/>
  <c r="E23" i="1" s="1"/>
  <c r="E25" i="1" s="1"/>
  <c r="E26" i="1" s="1"/>
  <c r="K23" i="1"/>
  <c r="K25" i="1" s="1"/>
  <c r="K26" i="1" s="1"/>
  <c r="Q136" i="1" l="1"/>
  <c r="Q114" i="1"/>
  <c r="Q200" i="1"/>
  <c r="D210" i="1"/>
  <c r="E210" i="1"/>
  <c r="Q178" i="1"/>
  <c r="Q208" i="1"/>
  <c r="C210" i="1"/>
  <c r="Q70" i="1"/>
  <c r="N210" i="1"/>
  <c r="Q92" i="1"/>
  <c r="M210" i="1"/>
  <c r="H210" i="1"/>
  <c r="G210" i="1"/>
  <c r="L210" i="1"/>
  <c r="I210" i="1"/>
  <c r="Q156" i="1"/>
  <c r="J210" i="1"/>
  <c r="P210" i="1"/>
  <c r="O210" i="1"/>
  <c r="Q26" i="1"/>
  <c r="Q48" i="1"/>
  <c r="Q213" i="1" l="1"/>
</calcChain>
</file>

<file path=xl/sharedStrings.xml><?xml version="1.0" encoding="utf-8"?>
<sst xmlns="http://schemas.openxmlformats.org/spreadsheetml/2006/main" count="828" uniqueCount="128">
  <si>
    <t>CYRODIIL</t>
  </si>
  <si>
    <t>BORDECIEL</t>
  </si>
  <si>
    <t>LENCLUME</t>
  </si>
  <si>
    <t>HAUTEROCHE</t>
  </si>
  <si>
    <t>ALINOR</t>
  </si>
  <si>
    <t>VAL-BOISÉ</t>
  </si>
  <si>
    <t>ELSWEYR</t>
  </si>
  <si>
    <t>ARGONIA</t>
  </si>
  <si>
    <t>MORROWIND</t>
  </si>
  <si>
    <t>ORSINIUM</t>
  </si>
  <si>
    <t>BOIS</t>
  </si>
  <si>
    <t>Ressource</t>
  </si>
  <si>
    <t>BLE</t>
  </si>
  <si>
    <t>Besoin</t>
  </si>
  <si>
    <t>besoin</t>
  </si>
  <si>
    <t>GRANIT</t>
  </si>
  <si>
    <t>MAT ENCH</t>
  </si>
  <si>
    <t>FOIN</t>
  </si>
  <si>
    <t>BETAIL</t>
  </si>
  <si>
    <t>ALCOOL</t>
  </si>
  <si>
    <t>CHARBON</t>
  </si>
  <si>
    <t>LIN</t>
  </si>
  <si>
    <t>OR</t>
  </si>
  <si>
    <t>CUIVRE</t>
  </si>
  <si>
    <t>CALCAIRE</t>
  </si>
  <si>
    <t>SOIE</t>
  </si>
  <si>
    <t>PIERRES</t>
  </si>
  <si>
    <t>BESOIN CYRODIIL</t>
  </si>
  <si>
    <t>RESSOURCES CYRODIIL</t>
  </si>
  <si>
    <t>ECART</t>
  </si>
  <si>
    <t>TOTAL RESSOURCES TAMRIEL</t>
  </si>
  <si>
    <t>TOTAL BESOINS TAMRIEL</t>
  </si>
  <si>
    <t>Bruma</t>
  </si>
  <si>
    <t>Cité Impériale</t>
  </si>
  <si>
    <t>Leyawiin</t>
  </si>
  <si>
    <t>Chorrol</t>
  </si>
  <si>
    <t>Bravil</t>
  </si>
  <si>
    <t>Cheydinhal</t>
  </si>
  <si>
    <t>Skingrad</t>
  </si>
  <si>
    <t>Kvatch</t>
  </si>
  <si>
    <t>Anvil</t>
  </si>
  <si>
    <t>BESOIN BORDECIEL</t>
  </si>
  <si>
    <t>RESSOURCE BORDECIEL</t>
  </si>
  <si>
    <t>Prix Unitaire</t>
  </si>
  <si>
    <t>Excédent en Septims</t>
  </si>
  <si>
    <t>BESOIN LENCLUME</t>
  </si>
  <si>
    <t>RESSOURCES LENCUME</t>
  </si>
  <si>
    <t>Excédent en septims</t>
  </si>
  <si>
    <t>BESOIN HAUTEROCHE</t>
  </si>
  <si>
    <t>RESSOURCES HAUTEROCHE</t>
  </si>
  <si>
    <t>BESOIN ALINOR</t>
  </si>
  <si>
    <t>RESSOURCE ALINOR</t>
  </si>
  <si>
    <t>BESOIN VAL BOISE</t>
  </si>
  <si>
    <t>RESSOURCE VAL BOISE</t>
  </si>
  <si>
    <t>BESOIN ELSWEYR</t>
  </si>
  <si>
    <t>RESSOURCE ELSWEYR</t>
  </si>
  <si>
    <t>BESOIN ARGONIE</t>
  </si>
  <si>
    <t>RESSOURCE ARGONIE</t>
  </si>
  <si>
    <t>BESOIN MORROWIND</t>
  </si>
  <si>
    <t>RESSOURCE MORROWIND</t>
  </si>
  <si>
    <t>BESOIN ORSINIUM</t>
  </si>
  <si>
    <t>RESSOURCE ORSINIUM</t>
  </si>
  <si>
    <t>Besoin Tamriel CTRL</t>
  </si>
  <si>
    <t>Ressources Tamriel CTRL</t>
  </si>
  <si>
    <t>Blancherive</t>
  </si>
  <si>
    <t>Faillaise</t>
  </si>
  <si>
    <t xml:space="preserve">Épervine </t>
  </si>
  <si>
    <t xml:space="preserve">Fortdhiver </t>
  </si>
  <si>
    <t>Vendeaume</t>
  </si>
  <si>
    <t xml:space="preserve">Aubétoile </t>
  </si>
  <si>
    <t>Morthal</t>
  </si>
  <si>
    <t xml:space="preserve">Markarth </t>
  </si>
  <si>
    <t>Dragonstar</t>
  </si>
  <si>
    <t>Skaven</t>
  </si>
  <si>
    <t xml:space="preserve">Elinhir </t>
  </si>
  <si>
    <t>Faneth</t>
  </si>
  <si>
    <t xml:space="preserve">Rihad </t>
  </si>
  <si>
    <t xml:space="preserve">Sentinelle </t>
  </si>
  <si>
    <t xml:space="preserve">Helgathe </t>
  </si>
  <si>
    <t xml:space="preserve">Gilane </t>
  </si>
  <si>
    <t xml:space="preserve">Daggerfall </t>
  </si>
  <si>
    <t>Wayrest</t>
  </si>
  <si>
    <t xml:space="preserve">Northpoint </t>
  </si>
  <si>
    <t xml:space="preserve">Evermor </t>
  </si>
  <si>
    <t xml:space="preserve">Sharnhelm </t>
  </si>
  <si>
    <t>Camlorn</t>
  </si>
  <si>
    <t>Farrun</t>
  </si>
  <si>
    <t xml:space="preserve">Jehanna </t>
  </si>
  <si>
    <t xml:space="preserve">Firtshold </t>
  </si>
  <si>
    <t>Skywatch</t>
  </si>
  <si>
    <t>Cloudrest</t>
  </si>
  <si>
    <t xml:space="preserve">Lillandril </t>
  </si>
  <si>
    <t>Shimmerene</t>
  </si>
  <si>
    <t xml:space="preserve">Alinor </t>
  </si>
  <si>
    <t>Sunnhold</t>
  </si>
  <si>
    <t xml:space="preserve">Dusk </t>
  </si>
  <si>
    <t xml:space="preserve">Greenheart </t>
  </si>
  <si>
    <t xml:space="preserve">Woodheart </t>
  </si>
  <si>
    <t>Southpoint</t>
  </si>
  <si>
    <t xml:space="preserve">Haven </t>
  </si>
  <si>
    <t xml:space="preserve">Falinesti : foin </t>
  </si>
  <si>
    <t>Silvenar : bétail</t>
  </si>
  <si>
    <t xml:space="preserve">Arenthia </t>
  </si>
  <si>
    <t xml:space="preserve">Elden Root </t>
  </si>
  <si>
    <t xml:space="preserve">Forval </t>
  </si>
  <si>
    <t xml:space="preserve">Rimmen </t>
  </si>
  <si>
    <t xml:space="preserve">Corinth </t>
  </si>
  <si>
    <t xml:space="preserve">Orcrest </t>
  </si>
  <si>
    <t xml:space="preserve">Dune </t>
  </si>
  <si>
    <t xml:space="preserve">Riverhold </t>
  </si>
  <si>
    <t xml:space="preserve">Senchal </t>
  </si>
  <si>
    <t xml:space="preserve">Soulrest </t>
  </si>
  <si>
    <t xml:space="preserve">Gideon </t>
  </si>
  <si>
    <t>Stormhold</t>
  </si>
  <si>
    <t xml:space="preserve">Thorn </t>
  </si>
  <si>
    <t xml:space="preserve">Archon </t>
  </si>
  <si>
    <t xml:space="preserve">Helstrom </t>
  </si>
  <si>
    <t xml:space="preserve">Blackrose </t>
  </si>
  <si>
    <t xml:space="preserve">Lilmoth </t>
  </si>
  <si>
    <t xml:space="preserve">Narsis </t>
  </si>
  <si>
    <t xml:space="preserve">Fear </t>
  </si>
  <si>
    <t xml:space="preserve">Mournhold </t>
  </si>
  <si>
    <t>Necrom</t>
  </si>
  <si>
    <t>Vivec</t>
  </si>
  <si>
    <t xml:space="preserve">Ald'ruhn </t>
  </si>
  <si>
    <t xml:space="preserve">Blacklight </t>
  </si>
  <si>
    <t>Balmora</t>
  </si>
  <si>
    <t>Orsinium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</si>
</sst>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vertical="center"/>
    </xf>
    <xf numFmtId="0" fontId="1" fillId="0" borderId="0" xfId="0" applyFont="1"/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3" fontId="0" fillId="0" borderId="3" xfId="0" applyNumberFormat="1" applyFont="1" applyBorder="1"/>
    <xf numFmtId="3" fontId="0" fillId="0" borderId="4" xfId="0" applyNumberFormat="1" applyFont="1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Border="1"/>
    <xf numFmtId="3" fontId="0" fillId="0" borderId="6" xfId="0" applyNumberFormat="1" applyFon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3" fontId="0" fillId="0" borderId="9" xfId="0" applyNumberFormat="1" applyFont="1" applyBorder="1"/>
    <xf numFmtId="3" fontId="0" fillId="0" borderId="10" xfId="0" applyNumberFormat="1" applyFont="1" applyBorder="1"/>
    <xf numFmtId="3" fontId="1" fillId="0" borderId="1" xfId="0" applyNumberFormat="1" applyFont="1" applyBorder="1"/>
    <xf numFmtId="3" fontId="1" fillId="0" borderId="9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3" fontId="1" fillId="0" borderId="10" xfId="0" applyNumberFormat="1" applyFont="1" applyBorder="1"/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</cellXfs>
  <cellStyles count="1">
    <cellStyle name="Normal" xfId="0" builtinId="0"/>
  </cellStyles>
  <dxfs count="4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7"/>
  <sheetViews>
    <sheetView topLeftCell="A3" workbookViewId="0">
      <pane xSplit="3825" ySplit="1140" topLeftCell="J1" activePane="bottomRight"/>
      <selection sqref="A1:XFD1048576"/>
      <selection pane="topRight" activeCell="L4" sqref="L4"/>
      <selection pane="bottomLeft" activeCell="A19" sqref="A19:A20"/>
      <selection pane="bottomRight" activeCell="P1" sqref="P1"/>
    </sheetView>
  </sheetViews>
  <sheetFormatPr baseColWidth="10" defaultColWidth="11.5703125" defaultRowHeight="15" x14ac:dyDescent="0.25"/>
  <cols>
    <col min="1" max="1" width="24" style="2" customWidth="1"/>
    <col min="2" max="2" width="9.140625" style="2" customWidth="1"/>
    <col min="3" max="16384" width="11.5703125" style="2"/>
  </cols>
  <sheetData>
    <row r="1" spans="1:16" s="1" customFormat="1" ht="14.45" x14ac:dyDescent="0.3">
      <c r="A1" s="1" t="s">
        <v>30</v>
      </c>
      <c r="C1" s="1">
        <v>92000</v>
      </c>
      <c r="D1" s="1">
        <v>100000</v>
      </c>
      <c r="E1" s="1">
        <v>80000</v>
      </c>
      <c r="F1" s="1">
        <v>1000</v>
      </c>
      <c r="G1" s="1">
        <v>98000</v>
      </c>
      <c r="H1" s="1">
        <v>88000</v>
      </c>
      <c r="I1" s="1">
        <v>48000</v>
      </c>
      <c r="J1" s="1">
        <v>96000</v>
      </c>
      <c r="K1" s="1">
        <v>66000</v>
      </c>
      <c r="L1" s="1">
        <v>4000</v>
      </c>
      <c r="M1" s="1">
        <v>24000</v>
      </c>
      <c r="N1" s="1">
        <v>34000</v>
      </c>
      <c r="O1" s="1">
        <v>8000</v>
      </c>
      <c r="P1" s="1">
        <v>2000</v>
      </c>
    </row>
    <row r="2" spans="1:16" ht="14.45" x14ac:dyDescent="0.3">
      <c r="A2" s="2" t="s">
        <v>31</v>
      </c>
      <c r="C2" s="1">
        <f>C1*8/10</f>
        <v>73600</v>
      </c>
      <c r="D2" s="1">
        <f>D1*9/10</f>
        <v>90000</v>
      </c>
      <c r="E2" s="1">
        <f t="shared" ref="E2" si="0">E1*8/10</f>
        <v>64000</v>
      </c>
      <c r="F2" s="1">
        <f t="shared" ref="F2" si="1">F1*9/10</f>
        <v>900</v>
      </c>
      <c r="G2" s="1">
        <f t="shared" ref="G2" si="2">G1*8/10</f>
        <v>78400</v>
      </c>
      <c r="H2" s="1">
        <f t="shared" ref="H2" si="3">H1*9/10</f>
        <v>79200</v>
      </c>
      <c r="I2" s="1">
        <f t="shared" ref="I2" si="4">I1*8/10</f>
        <v>38400</v>
      </c>
      <c r="J2" s="1">
        <f t="shared" ref="J2" si="5">J1*9/10</f>
        <v>86400</v>
      </c>
      <c r="K2" s="1">
        <f t="shared" ref="K2" si="6">K1*8/10</f>
        <v>52800</v>
      </c>
      <c r="L2" s="1">
        <f t="shared" ref="L2" si="7">L1*9/10</f>
        <v>3600</v>
      </c>
      <c r="M2" s="1">
        <f t="shared" ref="M2" si="8">M1*8/10</f>
        <v>19200</v>
      </c>
      <c r="N2" s="1">
        <f t="shared" ref="N2" si="9">N1*9/10</f>
        <v>30600</v>
      </c>
      <c r="O2" s="1">
        <f t="shared" ref="O2" si="10">O1*8/10</f>
        <v>6400</v>
      </c>
      <c r="P2" s="1">
        <f t="shared" ref="P2" si="11">P1*9/10</f>
        <v>1800</v>
      </c>
    </row>
    <row r="3" spans="1:16" thickBot="1" x14ac:dyDescent="0.35">
      <c r="A3" s="2" t="s">
        <v>43</v>
      </c>
      <c r="C3" s="1">
        <v>25</v>
      </c>
      <c r="D3" s="2">
        <v>5</v>
      </c>
      <c r="E3" s="2">
        <v>25</v>
      </c>
      <c r="F3" s="2">
        <v>100</v>
      </c>
      <c r="G3" s="2">
        <v>5</v>
      </c>
      <c r="H3" s="2">
        <v>25</v>
      </c>
      <c r="I3" s="2">
        <v>50</v>
      </c>
      <c r="J3" s="2">
        <v>5</v>
      </c>
      <c r="K3" s="2">
        <v>50</v>
      </c>
      <c r="L3" s="2">
        <v>100</v>
      </c>
      <c r="M3" s="2">
        <v>75</v>
      </c>
      <c r="N3" s="2">
        <v>50</v>
      </c>
      <c r="O3" s="2">
        <v>75</v>
      </c>
      <c r="P3" s="2">
        <v>100</v>
      </c>
    </row>
    <row r="4" spans="1:16" s="4" customFormat="1" thickBot="1" x14ac:dyDescent="0.35">
      <c r="A4" s="13" t="s">
        <v>0</v>
      </c>
      <c r="B4" s="14"/>
      <c r="C4" s="15" t="s">
        <v>10</v>
      </c>
      <c r="D4" s="15" t="s">
        <v>12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6" t="s">
        <v>26</v>
      </c>
    </row>
    <row r="5" spans="1:16" x14ac:dyDescent="0.25">
      <c r="A5" s="33" t="s">
        <v>32</v>
      </c>
      <c r="B5" s="10" t="s">
        <v>11</v>
      </c>
      <c r="C5" s="11">
        <v>10000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</row>
    <row r="6" spans="1:16" x14ac:dyDescent="0.25">
      <c r="A6" s="33"/>
      <c r="B6" s="17" t="s">
        <v>13</v>
      </c>
      <c r="C6" s="11">
        <f t="shared" ref="C6:C78" si="12">$C$1*8/10/9/8</f>
        <v>1022.2222222222222</v>
      </c>
      <c r="D6" s="11">
        <f t="shared" ref="D6:D78" si="13">$D$1*9/10/9/8</f>
        <v>1250</v>
      </c>
      <c r="E6" s="11">
        <f t="shared" ref="E6:E78" si="14">$E$1*8/10/9/8</f>
        <v>888.88888888888891</v>
      </c>
      <c r="F6" s="11">
        <f t="shared" ref="F6:F78" si="15">$F$1*9/10/9/8</f>
        <v>12.5</v>
      </c>
      <c r="G6" s="11">
        <f t="shared" ref="G6:G78" si="16">$G$1*9/10/9/8</f>
        <v>1225</v>
      </c>
      <c r="H6" s="11">
        <f t="shared" ref="H6:H78" si="17">$H$1*8/10/9/8</f>
        <v>977.77777777777783</v>
      </c>
      <c r="I6" s="11">
        <f t="shared" ref="I6:I78" si="18">$I$1*8/10/9/8</f>
        <v>533.33333333333337</v>
      </c>
      <c r="J6" s="11">
        <f t="shared" ref="J6:J78" si="19">$J$1*9/10/9/8</f>
        <v>1200</v>
      </c>
      <c r="K6" s="11">
        <f t="shared" ref="K6:K78" si="20">$K$1*8/10/9/8</f>
        <v>733.33333333333337</v>
      </c>
      <c r="L6" s="11">
        <f t="shared" ref="L6:L78" si="21">$L$1*9/10/9/8</f>
        <v>50</v>
      </c>
      <c r="M6" s="11">
        <f t="shared" ref="M6:M78" si="22">$M$1*8/10/9/8</f>
        <v>266.66666666666669</v>
      </c>
      <c r="N6" s="11">
        <f t="shared" ref="N6:N78" si="23">$N$1*8/10/9/8</f>
        <v>377.77777777777777</v>
      </c>
      <c r="O6" s="11">
        <f t="shared" ref="O6:O78" si="24">$O$1*8/10/9/8</f>
        <v>88.888888888888886</v>
      </c>
      <c r="P6" s="12">
        <f t="shared" ref="P6:P78" si="25">$P$1*9/10/9/8</f>
        <v>25</v>
      </c>
    </row>
    <row r="7" spans="1:16" x14ac:dyDescent="0.25">
      <c r="A7" s="33" t="s">
        <v>33</v>
      </c>
      <c r="B7" s="10" t="s">
        <v>11</v>
      </c>
      <c r="C7" s="11"/>
      <c r="D7" s="11">
        <v>14500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1:16" x14ac:dyDescent="0.25">
      <c r="A8" s="33"/>
      <c r="B8" s="10" t="s">
        <v>14</v>
      </c>
      <c r="C8" s="11">
        <f t="shared" si="12"/>
        <v>1022.2222222222222</v>
      </c>
      <c r="D8" s="11">
        <f t="shared" si="13"/>
        <v>1250</v>
      </c>
      <c r="E8" s="11">
        <f t="shared" si="14"/>
        <v>888.88888888888891</v>
      </c>
      <c r="F8" s="11">
        <f t="shared" si="15"/>
        <v>12.5</v>
      </c>
      <c r="G8" s="11">
        <f t="shared" si="16"/>
        <v>1225</v>
      </c>
      <c r="H8" s="11">
        <f t="shared" si="17"/>
        <v>977.77777777777783</v>
      </c>
      <c r="I8" s="11">
        <f t="shared" si="18"/>
        <v>533.33333333333337</v>
      </c>
      <c r="J8" s="11">
        <f t="shared" si="19"/>
        <v>1200</v>
      </c>
      <c r="K8" s="11">
        <f t="shared" si="20"/>
        <v>733.33333333333337</v>
      </c>
      <c r="L8" s="11">
        <f t="shared" si="21"/>
        <v>50</v>
      </c>
      <c r="M8" s="11">
        <f t="shared" si="22"/>
        <v>266.66666666666669</v>
      </c>
      <c r="N8" s="11">
        <f t="shared" si="23"/>
        <v>377.77777777777777</v>
      </c>
      <c r="O8" s="11">
        <f t="shared" si="24"/>
        <v>88.888888888888886</v>
      </c>
      <c r="P8" s="12">
        <f t="shared" si="25"/>
        <v>25</v>
      </c>
    </row>
    <row r="9" spans="1:16" x14ac:dyDescent="0.25">
      <c r="A9" s="33" t="s">
        <v>34</v>
      </c>
      <c r="B9" s="10" t="s">
        <v>11</v>
      </c>
      <c r="C9" s="11"/>
      <c r="D9" s="11"/>
      <c r="E9" s="11">
        <v>20000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</row>
    <row r="10" spans="1:16" x14ac:dyDescent="0.25">
      <c r="A10" s="33"/>
      <c r="B10" s="17" t="s">
        <v>13</v>
      </c>
      <c r="C10" s="11">
        <f t="shared" si="12"/>
        <v>1022.2222222222222</v>
      </c>
      <c r="D10" s="11">
        <f t="shared" si="13"/>
        <v>1250</v>
      </c>
      <c r="E10" s="11">
        <f t="shared" si="14"/>
        <v>888.88888888888891</v>
      </c>
      <c r="F10" s="11">
        <f t="shared" si="15"/>
        <v>12.5</v>
      </c>
      <c r="G10" s="11">
        <f t="shared" si="16"/>
        <v>1225</v>
      </c>
      <c r="H10" s="11">
        <f t="shared" si="17"/>
        <v>977.77777777777783</v>
      </c>
      <c r="I10" s="11">
        <f t="shared" si="18"/>
        <v>533.33333333333337</v>
      </c>
      <c r="J10" s="11">
        <f t="shared" si="19"/>
        <v>1200</v>
      </c>
      <c r="K10" s="11">
        <f t="shared" si="20"/>
        <v>733.33333333333337</v>
      </c>
      <c r="L10" s="11">
        <f t="shared" si="21"/>
        <v>50</v>
      </c>
      <c r="M10" s="11">
        <f t="shared" si="22"/>
        <v>266.66666666666669</v>
      </c>
      <c r="N10" s="11">
        <f t="shared" si="23"/>
        <v>377.77777777777777</v>
      </c>
      <c r="O10" s="11">
        <f t="shared" si="24"/>
        <v>88.888888888888886</v>
      </c>
      <c r="P10" s="12">
        <f t="shared" si="25"/>
        <v>25</v>
      </c>
    </row>
    <row r="11" spans="1:16" x14ac:dyDescent="0.25">
      <c r="A11" s="33" t="s">
        <v>35</v>
      </c>
      <c r="B11" s="10" t="s">
        <v>11</v>
      </c>
      <c r="C11" s="11"/>
      <c r="D11" s="11"/>
      <c r="E11" s="11"/>
      <c r="F11" s="11">
        <v>80</v>
      </c>
      <c r="G11" s="11"/>
      <c r="H11" s="11"/>
      <c r="I11" s="11"/>
      <c r="J11" s="11"/>
      <c r="K11" s="11"/>
      <c r="L11" s="11"/>
      <c r="M11" s="11"/>
      <c r="N11" s="11"/>
      <c r="O11" s="11"/>
      <c r="P11" s="12"/>
    </row>
    <row r="12" spans="1:16" x14ac:dyDescent="0.25">
      <c r="A12" s="33"/>
      <c r="B12" s="10" t="s">
        <v>14</v>
      </c>
      <c r="C12" s="11">
        <f t="shared" si="12"/>
        <v>1022.2222222222222</v>
      </c>
      <c r="D12" s="11">
        <f t="shared" si="13"/>
        <v>1250</v>
      </c>
      <c r="E12" s="11">
        <f t="shared" si="14"/>
        <v>888.88888888888891</v>
      </c>
      <c r="F12" s="11">
        <f t="shared" si="15"/>
        <v>12.5</v>
      </c>
      <c r="G12" s="11">
        <f t="shared" si="16"/>
        <v>1225</v>
      </c>
      <c r="H12" s="11">
        <f t="shared" si="17"/>
        <v>977.77777777777783</v>
      </c>
      <c r="I12" s="11">
        <f t="shared" si="18"/>
        <v>533.33333333333337</v>
      </c>
      <c r="J12" s="11">
        <f t="shared" si="19"/>
        <v>1200</v>
      </c>
      <c r="K12" s="11">
        <f t="shared" si="20"/>
        <v>733.33333333333337</v>
      </c>
      <c r="L12" s="11">
        <f t="shared" si="21"/>
        <v>50</v>
      </c>
      <c r="M12" s="11">
        <f t="shared" si="22"/>
        <v>266.66666666666669</v>
      </c>
      <c r="N12" s="11">
        <f t="shared" si="23"/>
        <v>377.77777777777777</v>
      </c>
      <c r="O12" s="11">
        <f t="shared" si="24"/>
        <v>88.888888888888886</v>
      </c>
      <c r="P12" s="12">
        <f t="shared" si="25"/>
        <v>25</v>
      </c>
    </row>
    <row r="13" spans="1:16" x14ac:dyDescent="0.25">
      <c r="A13" s="33" t="s">
        <v>36</v>
      </c>
      <c r="B13" s="10" t="s">
        <v>11</v>
      </c>
      <c r="C13" s="11"/>
      <c r="D13" s="11"/>
      <c r="E13" s="11"/>
      <c r="F13" s="11"/>
      <c r="G13" s="11">
        <v>10500</v>
      </c>
      <c r="H13" s="11"/>
      <c r="I13" s="11"/>
      <c r="J13" s="11"/>
      <c r="K13" s="11"/>
      <c r="L13" s="11"/>
      <c r="M13" s="11"/>
      <c r="N13" s="11"/>
      <c r="O13" s="11"/>
      <c r="P13" s="12"/>
    </row>
    <row r="14" spans="1:16" x14ac:dyDescent="0.25">
      <c r="A14" s="33"/>
      <c r="B14" s="17" t="s">
        <v>13</v>
      </c>
      <c r="C14" s="11">
        <f t="shared" si="12"/>
        <v>1022.2222222222222</v>
      </c>
      <c r="D14" s="11">
        <f t="shared" si="13"/>
        <v>1250</v>
      </c>
      <c r="E14" s="11">
        <f t="shared" si="14"/>
        <v>888.88888888888891</v>
      </c>
      <c r="F14" s="11">
        <f t="shared" si="15"/>
        <v>12.5</v>
      </c>
      <c r="G14" s="11">
        <f t="shared" si="16"/>
        <v>1225</v>
      </c>
      <c r="H14" s="11">
        <f t="shared" si="17"/>
        <v>977.77777777777783</v>
      </c>
      <c r="I14" s="11">
        <f t="shared" si="18"/>
        <v>533.33333333333337</v>
      </c>
      <c r="J14" s="11">
        <f t="shared" si="19"/>
        <v>1200</v>
      </c>
      <c r="K14" s="11">
        <f t="shared" si="20"/>
        <v>733.33333333333337</v>
      </c>
      <c r="L14" s="11">
        <f t="shared" si="21"/>
        <v>50</v>
      </c>
      <c r="M14" s="11">
        <f t="shared" si="22"/>
        <v>266.66666666666669</v>
      </c>
      <c r="N14" s="11">
        <f t="shared" si="23"/>
        <v>377.77777777777777</v>
      </c>
      <c r="O14" s="11">
        <f t="shared" si="24"/>
        <v>88.888888888888886</v>
      </c>
      <c r="P14" s="12">
        <f t="shared" si="25"/>
        <v>25</v>
      </c>
    </row>
    <row r="15" spans="1:16" x14ac:dyDescent="0.25">
      <c r="A15" s="33" t="s">
        <v>37</v>
      </c>
      <c r="B15" s="10" t="s">
        <v>11</v>
      </c>
      <c r="C15" s="11"/>
      <c r="D15" s="11"/>
      <c r="E15" s="11"/>
      <c r="F15" s="11"/>
      <c r="G15" s="11"/>
      <c r="H15" s="11">
        <v>9500</v>
      </c>
      <c r="I15" s="11"/>
      <c r="J15" s="11"/>
      <c r="K15" s="11"/>
      <c r="L15" s="11"/>
      <c r="M15" s="11"/>
      <c r="N15" s="11"/>
      <c r="O15" s="11"/>
      <c r="P15" s="12"/>
    </row>
    <row r="16" spans="1:16" x14ac:dyDescent="0.25">
      <c r="A16" s="33"/>
      <c r="B16" s="10" t="s">
        <v>14</v>
      </c>
      <c r="C16" s="11">
        <f t="shared" si="12"/>
        <v>1022.2222222222222</v>
      </c>
      <c r="D16" s="11">
        <f t="shared" si="13"/>
        <v>1250</v>
      </c>
      <c r="E16" s="11">
        <f t="shared" si="14"/>
        <v>888.88888888888891</v>
      </c>
      <c r="F16" s="11">
        <f t="shared" si="15"/>
        <v>12.5</v>
      </c>
      <c r="G16" s="11">
        <f t="shared" si="16"/>
        <v>1225</v>
      </c>
      <c r="H16" s="11">
        <f t="shared" si="17"/>
        <v>977.77777777777783</v>
      </c>
      <c r="I16" s="11">
        <f t="shared" si="18"/>
        <v>533.33333333333337</v>
      </c>
      <c r="J16" s="11">
        <f t="shared" si="19"/>
        <v>1200</v>
      </c>
      <c r="K16" s="11">
        <f t="shared" si="20"/>
        <v>733.33333333333337</v>
      </c>
      <c r="L16" s="11">
        <f t="shared" si="21"/>
        <v>50</v>
      </c>
      <c r="M16" s="11">
        <f t="shared" si="22"/>
        <v>266.66666666666669</v>
      </c>
      <c r="N16" s="11">
        <f t="shared" si="23"/>
        <v>377.77777777777777</v>
      </c>
      <c r="O16" s="11">
        <f t="shared" si="24"/>
        <v>88.888888888888886</v>
      </c>
      <c r="P16" s="12">
        <f t="shared" si="25"/>
        <v>25</v>
      </c>
    </row>
    <row r="17" spans="1:17" x14ac:dyDescent="0.25">
      <c r="A17" s="33" t="s">
        <v>38</v>
      </c>
      <c r="B17" s="10" t="s">
        <v>11</v>
      </c>
      <c r="C17" s="11"/>
      <c r="D17" s="11"/>
      <c r="E17" s="11"/>
      <c r="F17" s="11"/>
      <c r="G17" s="11"/>
      <c r="H17" s="11"/>
      <c r="I17" s="11">
        <v>5500</v>
      </c>
      <c r="J17" s="11"/>
      <c r="K17" s="11"/>
      <c r="L17" s="11"/>
      <c r="M17" s="11"/>
      <c r="N17" s="11"/>
      <c r="O17" s="11"/>
      <c r="P17" s="12"/>
    </row>
    <row r="18" spans="1:17" x14ac:dyDescent="0.25">
      <c r="A18" s="33"/>
      <c r="B18" s="17" t="s">
        <v>13</v>
      </c>
      <c r="C18" s="11">
        <f t="shared" si="12"/>
        <v>1022.2222222222222</v>
      </c>
      <c r="D18" s="11">
        <f t="shared" si="13"/>
        <v>1250</v>
      </c>
      <c r="E18" s="11">
        <f t="shared" si="14"/>
        <v>888.88888888888891</v>
      </c>
      <c r="F18" s="11">
        <f t="shared" si="15"/>
        <v>12.5</v>
      </c>
      <c r="G18" s="11">
        <f t="shared" si="16"/>
        <v>1225</v>
      </c>
      <c r="H18" s="11">
        <f t="shared" si="17"/>
        <v>977.77777777777783</v>
      </c>
      <c r="I18" s="11">
        <f t="shared" si="18"/>
        <v>533.33333333333337</v>
      </c>
      <c r="J18" s="11">
        <f t="shared" si="19"/>
        <v>1200</v>
      </c>
      <c r="K18" s="11">
        <f t="shared" si="20"/>
        <v>733.33333333333337</v>
      </c>
      <c r="L18" s="11">
        <f t="shared" si="21"/>
        <v>50</v>
      </c>
      <c r="M18" s="11">
        <f t="shared" si="22"/>
        <v>266.66666666666669</v>
      </c>
      <c r="N18" s="11">
        <f t="shared" si="23"/>
        <v>377.77777777777777</v>
      </c>
      <c r="O18" s="11">
        <f t="shared" si="24"/>
        <v>88.888888888888886</v>
      </c>
      <c r="P18" s="12">
        <f t="shared" si="25"/>
        <v>25</v>
      </c>
    </row>
    <row r="19" spans="1:17" x14ac:dyDescent="0.25">
      <c r="A19" s="33" t="s">
        <v>39</v>
      </c>
      <c r="B19" s="10" t="s">
        <v>11</v>
      </c>
      <c r="C19" s="11"/>
      <c r="D19" s="11"/>
      <c r="E19" s="11"/>
      <c r="F19" s="11"/>
      <c r="G19" s="11"/>
      <c r="H19" s="11"/>
      <c r="I19" s="11"/>
      <c r="J19" s="11">
        <v>16000</v>
      </c>
      <c r="K19" s="11"/>
      <c r="L19" s="11"/>
      <c r="M19" s="11"/>
      <c r="N19" s="11"/>
      <c r="O19" s="11"/>
      <c r="P19" s="12"/>
    </row>
    <row r="20" spans="1:17" x14ac:dyDescent="0.25">
      <c r="A20" s="33"/>
      <c r="B20" s="10" t="s">
        <v>13</v>
      </c>
      <c r="C20" s="11">
        <f t="shared" si="12"/>
        <v>1022.2222222222222</v>
      </c>
      <c r="D20" s="11">
        <f t="shared" si="13"/>
        <v>1250</v>
      </c>
      <c r="E20" s="11">
        <f t="shared" si="14"/>
        <v>888.88888888888891</v>
      </c>
      <c r="F20" s="11">
        <f t="shared" si="15"/>
        <v>12.5</v>
      </c>
      <c r="G20" s="11">
        <f t="shared" si="16"/>
        <v>1225</v>
      </c>
      <c r="H20" s="11">
        <f t="shared" si="17"/>
        <v>977.77777777777783</v>
      </c>
      <c r="I20" s="11">
        <f t="shared" si="18"/>
        <v>533.33333333333337</v>
      </c>
      <c r="J20" s="11">
        <f t="shared" si="19"/>
        <v>1200</v>
      </c>
      <c r="K20" s="11">
        <f t="shared" si="20"/>
        <v>733.33333333333337</v>
      </c>
      <c r="L20" s="11">
        <f t="shared" si="21"/>
        <v>50</v>
      </c>
      <c r="M20" s="11">
        <f t="shared" si="22"/>
        <v>266.66666666666669</v>
      </c>
      <c r="N20" s="11">
        <f t="shared" si="23"/>
        <v>377.77777777777777</v>
      </c>
      <c r="O20" s="11">
        <f t="shared" si="24"/>
        <v>88.888888888888886</v>
      </c>
      <c r="P20" s="12">
        <f t="shared" si="25"/>
        <v>25</v>
      </c>
    </row>
    <row r="21" spans="1:17" x14ac:dyDescent="0.25">
      <c r="A21" s="33" t="s">
        <v>40</v>
      </c>
      <c r="B21" s="10" t="s">
        <v>11</v>
      </c>
      <c r="C21" s="11"/>
      <c r="D21" s="11"/>
      <c r="E21" s="11"/>
      <c r="F21" s="11"/>
      <c r="G21" s="11"/>
      <c r="H21" s="11"/>
      <c r="I21" s="11"/>
      <c r="J21" s="11"/>
      <c r="K21" s="11">
        <v>22000</v>
      </c>
      <c r="L21" s="11"/>
      <c r="M21" s="11"/>
      <c r="N21" s="11"/>
      <c r="O21" s="11"/>
      <c r="P21" s="12"/>
    </row>
    <row r="22" spans="1:17" ht="15.75" thickBot="1" x14ac:dyDescent="0.3">
      <c r="A22" s="33"/>
      <c r="B22" s="10" t="s">
        <v>13</v>
      </c>
      <c r="C22" s="11">
        <f>C20</f>
        <v>1022.2222222222222</v>
      </c>
      <c r="D22" s="11">
        <f t="shared" ref="D22:P22" si="26">D20</f>
        <v>1250</v>
      </c>
      <c r="E22" s="11">
        <f t="shared" si="26"/>
        <v>888.88888888888891</v>
      </c>
      <c r="F22" s="11">
        <f t="shared" si="26"/>
        <v>12.5</v>
      </c>
      <c r="G22" s="11">
        <f t="shared" si="26"/>
        <v>1225</v>
      </c>
      <c r="H22" s="11">
        <f t="shared" si="26"/>
        <v>977.77777777777783</v>
      </c>
      <c r="I22" s="11">
        <f t="shared" si="26"/>
        <v>533.33333333333337</v>
      </c>
      <c r="J22" s="11">
        <f t="shared" si="26"/>
        <v>1200</v>
      </c>
      <c r="K22" s="11">
        <f t="shared" si="26"/>
        <v>733.33333333333337</v>
      </c>
      <c r="L22" s="11">
        <f t="shared" si="26"/>
        <v>50</v>
      </c>
      <c r="M22" s="11">
        <f t="shared" si="26"/>
        <v>266.66666666666669</v>
      </c>
      <c r="N22" s="11">
        <f t="shared" si="26"/>
        <v>377.77777777777777</v>
      </c>
      <c r="O22" s="11">
        <f t="shared" si="26"/>
        <v>88.888888888888886</v>
      </c>
      <c r="P22" s="12">
        <f t="shared" si="26"/>
        <v>25</v>
      </c>
    </row>
    <row r="23" spans="1:17" ht="14.45" x14ac:dyDescent="0.3">
      <c r="A23" s="5" t="s">
        <v>27</v>
      </c>
      <c r="B23" s="6"/>
      <c r="C23" s="7">
        <f>SUM(C20+C18+C16+C14+C12+C10+C8+C6+C22)</f>
        <v>9200.0000000000018</v>
      </c>
      <c r="D23" s="7">
        <f t="shared" ref="D23:P23" si="27">SUM(D20+D18+D16+D14+D12+D10+D8+D6+D22)</f>
        <v>11250</v>
      </c>
      <c r="E23" s="7">
        <f t="shared" si="27"/>
        <v>7999.9999999999991</v>
      </c>
      <c r="F23" s="7">
        <f t="shared" si="27"/>
        <v>112.5</v>
      </c>
      <c r="G23" s="7">
        <f t="shared" si="27"/>
        <v>11025</v>
      </c>
      <c r="H23" s="7">
        <f t="shared" si="27"/>
        <v>8799.9999999999982</v>
      </c>
      <c r="I23" s="7">
        <f t="shared" si="27"/>
        <v>4800</v>
      </c>
      <c r="J23" s="7">
        <f t="shared" si="27"/>
        <v>10800</v>
      </c>
      <c r="K23" s="7">
        <f t="shared" si="27"/>
        <v>6599.9999999999991</v>
      </c>
      <c r="L23" s="7">
        <f t="shared" si="27"/>
        <v>450</v>
      </c>
      <c r="M23" s="7">
        <f t="shared" si="27"/>
        <v>2400</v>
      </c>
      <c r="N23" s="7">
        <f t="shared" si="27"/>
        <v>3400</v>
      </c>
      <c r="O23" s="7">
        <f t="shared" si="27"/>
        <v>800.00000000000011</v>
      </c>
      <c r="P23" s="8">
        <f t="shared" si="27"/>
        <v>225</v>
      </c>
    </row>
    <row r="24" spans="1:17" ht="14.45" x14ac:dyDescent="0.3">
      <c r="A24" s="9" t="s">
        <v>28</v>
      </c>
      <c r="B24" s="10"/>
      <c r="C24" s="11">
        <f>SUM(C21+C19+C17+C15+C13+C11+C9+C7+C5)</f>
        <v>10000</v>
      </c>
      <c r="D24" s="11">
        <f t="shared" ref="D24:P24" si="28">SUM(D21+D19+D17+D15+D13+D11+D9+D7+D5)</f>
        <v>14500</v>
      </c>
      <c r="E24" s="11">
        <f t="shared" si="28"/>
        <v>20000</v>
      </c>
      <c r="F24" s="11">
        <f t="shared" si="28"/>
        <v>80</v>
      </c>
      <c r="G24" s="11">
        <f t="shared" si="28"/>
        <v>10500</v>
      </c>
      <c r="H24" s="11">
        <f t="shared" si="28"/>
        <v>9500</v>
      </c>
      <c r="I24" s="11">
        <f t="shared" si="28"/>
        <v>5500</v>
      </c>
      <c r="J24" s="11">
        <f t="shared" si="28"/>
        <v>16000</v>
      </c>
      <c r="K24" s="11">
        <f t="shared" si="28"/>
        <v>22000</v>
      </c>
      <c r="L24" s="11">
        <f t="shared" si="28"/>
        <v>0</v>
      </c>
      <c r="M24" s="11">
        <f t="shared" si="28"/>
        <v>0</v>
      </c>
      <c r="N24" s="11">
        <f t="shared" si="28"/>
        <v>0</v>
      </c>
      <c r="O24" s="11">
        <f t="shared" si="28"/>
        <v>0</v>
      </c>
      <c r="P24" s="12">
        <f t="shared" si="28"/>
        <v>0</v>
      </c>
    </row>
    <row r="25" spans="1:17" thickBot="1" x14ac:dyDescent="0.35">
      <c r="A25" s="9" t="s">
        <v>29</v>
      </c>
      <c r="B25" s="10"/>
      <c r="C25" s="11">
        <f>C24-C23</f>
        <v>799.99999999999818</v>
      </c>
      <c r="D25" s="11">
        <f t="shared" ref="D25:P25" si="29">D24-D23</f>
        <v>3250</v>
      </c>
      <c r="E25" s="11">
        <f t="shared" si="29"/>
        <v>12000</v>
      </c>
      <c r="F25" s="11">
        <f t="shared" si="29"/>
        <v>-32.5</v>
      </c>
      <c r="G25" s="11">
        <f t="shared" si="29"/>
        <v>-525</v>
      </c>
      <c r="H25" s="11">
        <f t="shared" si="29"/>
        <v>700.00000000000182</v>
      </c>
      <c r="I25" s="11">
        <f t="shared" si="29"/>
        <v>700</v>
      </c>
      <c r="J25" s="11">
        <f t="shared" si="29"/>
        <v>5200</v>
      </c>
      <c r="K25" s="11">
        <f t="shared" si="29"/>
        <v>15400</v>
      </c>
      <c r="L25" s="11">
        <f t="shared" si="29"/>
        <v>-450</v>
      </c>
      <c r="M25" s="11">
        <f t="shared" si="29"/>
        <v>-2400</v>
      </c>
      <c r="N25" s="11">
        <f t="shared" si="29"/>
        <v>-3400</v>
      </c>
      <c r="O25" s="11">
        <f t="shared" si="29"/>
        <v>-800.00000000000011</v>
      </c>
      <c r="P25" s="12">
        <f t="shared" si="29"/>
        <v>-225</v>
      </c>
    </row>
    <row r="26" spans="1:17" ht="15.75" thickBot="1" x14ac:dyDescent="0.3">
      <c r="A26" s="19" t="s">
        <v>44</v>
      </c>
      <c r="B26" s="20"/>
      <c r="C26" s="21">
        <f>C25*C3</f>
        <v>19999.999999999956</v>
      </c>
      <c r="D26" s="21">
        <f t="shared" ref="D26:P26" si="30">D25*D3</f>
        <v>16250</v>
      </c>
      <c r="E26" s="21">
        <f t="shared" si="30"/>
        <v>300000</v>
      </c>
      <c r="F26" s="21">
        <f t="shared" si="30"/>
        <v>-3250</v>
      </c>
      <c r="G26" s="21">
        <f t="shared" si="30"/>
        <v>-2625</v>
      </c>
      <c r="H26" s="21">
        <f t="shared" si="30"/>
        <v>17500.000000000044</v>
      </c>
      <c r="I26" s="21">
        <f t="shared" si="30"/>
        <v>35000</v>
      </c>
      <c r="J26" s="21">
        <f t="shared" si="30"/>
        <v>26000</v>
      </c>
      <c r="K26" s="21">
        <f t="shared" si="30"/>
        <v>770000</v>
      </c>
      <c r="L26" s="21">
        <f t="shared" si="30"/>
        <v>-45000</v>
      </c>
      <c r="M26" s="21">
        <f t="shared" si="30"/>
        <v>-180000</v>
      </c>
      <c r="N26" s="21">
        <f t="shared" si="30"/>
        <v>-170000</v>
      </c>
      <c r="O26" s="21">
        <f t="shared" si="30"/>
        <v>-60000.000000000007</v>
      </c>
      <c r="P26" s="21">
        <f t="shared" si="30"/>
        <v>-22500</v>
      </c>
      <c r="Q26" s="23">
        <f>SUM(C26:P26)</f>
        <v>701375</v>
      </c>
    </row>
    <row r="27" spans="1:17" thickBot="1" x14ac:dyDescent="0.35">
      <c r="A27" s="3"/>
      <c r="B27" s="3"/>
    </row>
    <row r="28" spans="1:17" thickBot="1" x14ac:dyDescent="0.35">
      <c r="A28" s="13" t="s">
        <v>1</v>
      </c>
      <c r="B28" s="20"/>
      <c r="C28" s="15" t="s">
        <v>10</v>
      </c>
      <c r="D28" s="15" t="s">
        <v>12</v>
      </c>
      <c r="E28" s="15" t="s">
        <v>15</v>
      </c>
      <c r="F28" s="15" t="s">
        <v>16</v>
      </c>
      <c r="G28" s="15" t="s">
        <v>17</v>
      </c>
      <c r="H28" s="15" t="s">
        <v>18</v>
      </c>
      <c r="I28" s="15" t="s">
        <v>19</v>
      </c>
      <c r="J28" s="15" t="s">
        <v>20</v>
      </c>
      <c r="K28" s="15" t="s">
        <v>21</v>
      </c>
      <c r="L28" s="15" t="s">
        <v>22</v>
      </c>
      <c r="M28" s="15" t="s">
        <v>23</v>
      </c>
      <c r="N28" s="15" t="s">
        <v>24</v>
      </c>
      <c r="O28" s="15" t="s">
        <v>25</v>
      </c>
      <c r="P28" s="16" t="s">
        <v>26</v>
      </c>
    </row>
    <row r="29" spans="1:17" x14ac:dyDescent="0.25">
      <c r="A29" s="34" t="s">
        <v>64</v>
      </c>
      <c r="B29" s="10" t="s">
        <v>11</v>
      </c>
      <c r="C29" s="11"/>
      <c r="D29" s="11"/>
      <c r="E29" s="11"/>
      <c r="F29" s="11"/>
      <c r="G29" s="11"/>
      <c r="H29" s="11">
        <v>9500</v>
      </c>
      <c r="I29" s="11"/>
      <c r="J29" s="11"/>
      <c r="K29" s="11"/>
      <c r="L29" s="11"/>
      <c r="M29" s="11"/>
      <c r="N29" s="11"/>
      <c r="O29" s="11"/>
      <c r="P29" s="12"/>
      <c r="Q29" s="1"/>
    </row>
    <row r="30" spans="1:17" x14ac:dyDescent="0.25">
      <c r="A30" s="33"/>
      <c r="B30" s="17" t="s">
        <v>13</v>
      </c>
      <c r="C30" s="11">
        <f t="shared" si="12"/>
        <v>1022.2222222222222</v>
      </c>
      <c r="D30" s="11">
        <f t="shared" si="13"/>
        <v>1250</v>
      </c>
      <c r="E30" s="11">
        <f t="shared" si="14"/>
        <v>888.88888888888891</v>
      </c>
      <c r="F30" s="11">
        <f t="shared" si="15"/>
        <v>12.5</v>
      </c>
      <c r="G30" s="11">
        <f t="shared" si="16"/>
        <v>1225</v>
      </c>
      <c r="H30" s="11">
        <f t="shared" si="17"/>
        <v>977.77777777777783</v>
      </c>
      <c r="I30" s="11">
        <f t="shared" si="18"/>
        <v>533.33333333333337</v>
      </c>
      <c r="J30" s="11">
        <f t="shared" si="19"/>
        <v>1200</v>
      </c>
      <c r="K30" s="11">
        <f t="shared" si="20"/>
        <v>733.33333333333337</v>
      </c>
      <c r="L30" s="11">
        <f t="shared" si="21"/>
        <v>50</v>
      </c>
      <c r="M30" s="11">
        <f t="shared" si="22"/>
        <v>266.66666666666669</v>
      </c>
      <c r="N30" s="11">
        <f t="shared" si="23"/>
        <v>377.77777777777777</v>
      </c>
      <c r="O30" s="11">
        <f t="shared" si="24"/>
        <v>88.888888888888886</v>
      </c>
      <c r="P30" s="12">
        <f t="shared" si="25"/>
        <v>25</v>
      </c>
      <c r="Q30" s="1"/>
    </row>
    <row r="31" spans="1:17" x14ac:dyDescent="0.25">
      <c r="A31" s="33" t="s">
        <v>65</v>
      </c>
      <c r="B31" s="10" t="s">
        <v>11</v>
      </c>
      <c r="C31" s="11"/>
      <c r="D31" s="11"/>
      <c r="E31" s="11"/>
      <c r="F31" s="11"/>
      <c r="G31" s="11"/>
      <c r="H31" s="11"/>
      <c r="I31" s="11">
        <v>5500</v>
      </c>
      <c r="J31" s="11"/>
      <c r="K31" s="11"/>
      <c r="L31" s="11"/>
      <c r="M31" s="11"/>
      <c r="N31" s="11"/>
      <c r="O31" s="11"/>
      <c r="P31" s="12"/>
      <c r="Q31" s="1"/>
    </row>
    <row r="32" spans="1:17" x14ac:dyDescent="0.25">
      <c r="A32" s="33"/>
      <c r="B32" s="10" t="s">
        <v>13</v>
      </c>
      <c r="C32" s="11">
        <f t="shared" si="12"/>
        <v>1022.2222222222222</v>
      </c>
      <c r="D32" s="11">
        <f t="shared" si="13"/>
        <v>1250</v>
      </c>
      <c r="E32" s="11">
        <f t="shared" si="14"/>
        <v>888.88888888888891</v>
      </c>
      <c r="F32" s="11">
        <f t="shared" si="15"/>
        <v>12.5</v>
      </c>
      <c r="G32" s="11">
        <f t="shared" si="16"/>
        <v>1225</v>
      </c>
      <c r="H32" s="11">
        <f t="shared" si="17"/>
        <v>977.77777777777783</v>
      </c>
      <c r="I32" s="11">
        <f t="shared" si="18"/>
        <v>533.33333333333337</v>
      </c>
      <c r="J32" s="11">
        <f t="shared" si="19"/>
        <v>1200</v>
      </c>
      <c r="K32" s="11">
        <f t="shared" si="20"/>
        <v>733.33333333333337</v>
      </c>
      <c r="L32" s="11">
        <f t="shared" si="21"/>
        <v>50</v>
      </c>
      <c r="M32" s="11">
        <f t="shared" si="22"/>
        <v>266.66666666666669</v>
      </c>
      <c r="N32" s="11">
        <f t="shared" si="23"/>
        <v>377.77777777777777</v>
      </c>
      <c r="O32" s="11">
        <f t="shared" si="24"/>
        <v>88.888888888888886</v>
      </c>
      <c r="P32" s="12">
        <f t="shared" si="25"/>
        <v>25</v>
      </c>
      <c r="Q32" s="1"/>
    </row>
    <row r="33" spans="1:17" x14ac:dyDescent="0.25">
      <c r="A33" s="33" t="s">
        <v>66</v>
      </c>
      <c r="B33" s="10" t="s">
        <v>11</v>
      </c>
      <c r="C33" s="11"/>
      <c r="D33" s="11"/>
      <c r="E33" s="11"/>
      <c r="F33" s="11"/>
      <c r="G33" s="11"/>
      <c r="H33" s="11"/>
      <c r="I33" s="11"/>
      <c r="J33" s="11">
        <v>20000</v>
      </c>
      <c r="K33" s="11"/>
      <c r="L33" s="11"/>
      <c r="M33" s="11"/>
      <c r="N33" s="11"/>
      <c r="O33" s="11"/>
      <c r="P33" s="12"/>
      <c r="Q33" s="1"/>
    </row>
    <row r="34" spans="1:17" x14ac:dyDescent="0.25">
      <c r="A34" s="33"/>
      <c r="B34" s="17" t="s">
        <v>13</v>
      </c>
      <c r="C34" s="11">
        <f t="shared" si="12"/>
        <v>1022.2222222222222</v>
      </c>
      <c r="D34" s="11">
        <f t="shared" si="13"/>
        <v>1250</v>
      </c>
      <c r="E34" s="11">
        <f t="shared" si="14"/>
        <v>888.88888888888891</v>
      </c>
      <c r="F34" s="11">
        <f t="shared" si="15"/>
        <v>12.5</v>
      </c>
      <c r="G34" s="11">
        <f t="shared" si="16"/>
        <v>1225</v>
      </c>
      <c r="H34" s="11">
        <f t="shared" si="17"/>
        <v>977.77777777777783</v>
      </c>
      <c r="I34" s="11">
        <f t="shared" si="18"/>
        <v>533.33333333333337</v>
      </c>
      <c r="J34" s="11">
        <f t="shared" si="19"/>
        <v>1200</v>
      </c>
      <c r="K34" s="11">
        <f t="shared" si="20"/>
        <v>733.33333333333337</v>
      </c>
      <c r="L34" s="11">
        <f t="shared" si="21"/>
        <v>50</v>
      </c>
      <c r="M34" s="11">
        <f t="shared" si="22"/>
        <v>266.66666666666669</v>
      </c>
      <c r="N34" s="11">
        <f t="shared" si="23"/>
        <v>377.77777777777777</v>
      </c>
      <c r="O34" s="11">
        <f t="shared" si="24"/>
        <v>88.888888888888886</v>
      </c>
      <c r="P34" s="12">
        <f t="shared" si="25"/>
        <v>25</v>
      </c>
      <c r="Q34" s="1"/>
    </row>
    <row r="35" spans="1:17" x14ac:dyDescent="0.25">
      <c r="A35" s="33" t="s">
        <v>67</v>
      </c>
      <c r="B35" s="10" t="s">
        <v>11</v>
      </c>
      <c r="C35" s="11"/>
      <c r="D35" s="11"/>
      <c r="E35" s="11"/>
      <c r="F35" s="11">
        <v>80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"/>
    </row>
    <row r="36" spans="1:17" x14ac:dyDescent="0.25">
      <c r="A36" s="33"/>
      <c r="B36" s="10" t="s">
        <v>14</v>
      </c>
      <c r="C36" s="11">
        <f t="shared" si="12"/>
        <v>1022.2222222222222</v>
      </c>
      <c r="D36" s="11">
        <f t="shared" si="13"/>
        <v>1250</v>
      </c>
      <c r="E36" s="11">
        <f t="shared" si="14"/>
        <v>888.88888888888891</v>
      </c>
      <c r="F36" s="11">
        <f t="shared" si="15"/>
        <v>12.5</v>
      </c>
      <c r="G36" s="11">
        <f t="shared" si="16"/>
        <v>1225</v>
      </c>
      <c r="H36" s="11">
        <f t="shared" si="17"/>
        <v>977.77777777777783</v>
      </c>
      <c r="I36" s="11">
        <f t="shared" si="18"/>
        <v>533.33333333333337</v>
      </c>
      <c r="J36" s="11">
        <f t="shared" si="19"/>
        <v>1200</v>
      </c>
      <c r="K36" s="11">
        <f t="shared" si="20"/>
        <v>733.33333333333337</v>
      </c>
      <c r="L36" s="11">
        <f t="shared" si="21"/>
        <v>50</v>
      </c>
      <c r="M36" s="11">
        <f t="shared" si="22"/>
        <v>266.66666666666669</v>
      </c>
      <c r="N36" s="11">
        <f t="shared" si="23"/>
        <v>377.77777777777777</v>
      </c>
      <c r="O36" s="11">
        <f t="shared" si="24"/>
        <v>88.888888888888886</v>
      </c>
      <c r="P36" s="12">
        <f t="shared" si="25"/>
        <v>25</v>
      </c>
      <c r="Q36" s="1"/>
    </row>
    <row r="37" spans="1:17" x14ac:dyDescent="0.25">
      <c r="A37" s="33" t="s">
        <v>68</v>
      </c>
      <c r="B37" s="10" t="s">
        <v>11</v>
      </c>
      <c r="C37" s="11"/>
      <c r="D37" s="11">
        <v>9500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"/>
    </row>
    <row r="38" spans="1:17" x14ac:dyDescent="0.25">
      <c r="A38" s="33"/>
      <c r="B38" s="17" t="s">
        <v>13</v>
      </c>
      <c r="C38" s="11">
        <f t="shared" si="12"/>
        <v>1022.2222222222222</v>
      </c>
      <c r="D38" s="11">
        <f t="shared" si="13"/>
        <v>1250</v>
      </c>
      <c r="E38" s="11">
        <f t="shared" si="14"/>
        <v>888.88888888888891</v>
      </c>
      <c r="F38" s="11">
        <f t="shared" si="15"/>
        <v>12.5</v>
      </c>
      <c r="G38" s="11">
        <f t="shared" si="16"/>
        <v>1225</v>
      </c>
      <c r="H38" s="11">
        <f t="shared" si="17"/>
        <v>977.77777777777783</v>
      </c>
      <c r="I38" s="11">
        <f t="shared" si="18"/>
        <v>533.33333333333337</v>
      </c>
      <c r="J38" s="11">
        <f t="shared" si="19"/>
        <v>1200</v>
      </c>
      <c r="K38" s="11">
        <f t="shared" si="20"/>
        <v>733.33333333333337</v>
      </c>
      <c r="L38" s="11">
        <f t="shared" si="21"/>
        <v>50</v>
      </c>
      <c r="M38" s="11">
        <f t="shared" si="22"/>
        <v>266.66666666666669</v>
      </c>
      <c r="N38" s="11">
        <f t="shared" si="23"/>
        <v>377.77777777777777</v>
      </c>
      <c r="O38" s="11">
        <f t="shared" si="24"/>
        <v>88.888888888888886</v>
      </c>
      <c r="P38" s="12">
        <f t="shared" si="25"/>
        <v>25</v>
      </c>
      <c r="Q38" s="1"/>
    </row>
    <row r="39" spans="1:17" x14ac:dyDescent="0.25">
      <c r="A39" s="33" t="s">
        <v>69</v>
      </c>
      <c r="B39" s="10" t="s">
        <v>11</v>
      </c>
      <c r="C39" s="11">
        <v>10000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"/>
    </row>
    <row r="40" spans="1:17" x14ac:dyDescent="0.25">
      <c r="A40" s="33"/>
      <c r="B40" s="10" t="s">
        <v>14</v>
      </c>
      <c r="C40" s="11">
        <f t="shared" si="12"/>
        <v>1022.2222222222222</v>
      </c>
      <c r="D40" s="11">
        <f t="shared" si="13"/>
        <v>1250</v>
      </c>
      <c r="E40" s="11">
        <f t="shared" si="14"/>
        <v>888.88888888888891</v>
      </c>
      <c r="F40" s="11">
        <f t="shared" si="15"/>
        <v>12.5</v>
      </c>
      <c r="G40" s="11">
        <f t="shared" si="16"/>
        <v>1225</v>
      </c>
      <c r="H40" s="11">
        <f t="shared" si="17"/>
        <v>977.77777777777783</v>
      </c>
      <c r="I40" s="11">
        <f t="shared" si="18"/>
        <v>533.33333333333337</v>
      </c>
      <c r="J40" s="11">
        <f t="shared" si="19"/>
        <v>1200</v>
      </c>
      <c r="K40" s="11">
        <f t="shared" si="20"/>
        <v>733.33333333333337</v>
      </c>
      <c r="L40" s="11">
        <f t="shared" si="21"/>
        <v>50</v>
      </c>
      <c r="M40" s="11">
        <f t="shared" si="22"/>
        <v>266.66666666666669</v>
      </c>
      <c r="N40" s="11">
        <f t="shared" si="23"/>
        <v>377.77777777777777</v>
      </c>
      <c r="O40" s="11">
        <f t="shared" si="24"/>
        <v>88.888888888888886</v>
      </c>
      <c r="P40" s="12">
        <f t="shared" si="25"/>
        <v>25</v>
      </c>
      <c r="Q40" s="1"/>
    </row>
    <row r="41" spans="1:17" x14ac:dyDescent="0.25">
      <c r="A41" s="33" t="s">
        <v>70</v>
      </c>
      <c r="B41" s="10" t="s">
        <v>11</v>
      </c>
      <c r="C41" s="11"/>
      <c r="D41" s="11"/>
      <c r="E41" s="11"/>
      <c r="F41" s="11"/>
      <c r="G41" s="11">
        <v>14000</v>
      </c>
      <c r="H41" s="11"/>
      <c r="I41" s="11"/>
      <c r="J41" s="11"/>
      <c r="K41" s="11"/>
      <c r="L41" s="11"/>
      <c r="M41" s="11"/>
      <c r="N41" s="11"/>
      <c r="O41" s="11"/>
      <c r="P41" s="12"/>
      <c r="Q41" s="1"/>
    </row>
    <row r="42" spans="1:17" x14ac:dyDescent="0.25">
      <c r="A42" s="33"/>
      <c r="B42" s="17" t="s">
        <v>13</v>
      </c>
      <c r="C42" s="11">
        <f t="shared" si="12"/>
        <v>1022.2222222222222</v>
      </c>
      <c r="D42" s="11">
        <f t="shared" si="13"/>
        <v>1250</v>
      </c>
      <c r="E42" s="11">
        <f t="shared" si="14"/>
        <v>888.88888888888891</v>
      </c>
      <c r="F42" s="11">
        <f t="shared" si="15"/>
        <v>12.5</v>
      </c>
      <c r="G42" s="11">
        <f t="shared" si="16"/>
        <v>1225</v>
      </c>
      <c r="H42" s="11">
        <f t="shared" si="17"/>
        <v>977.77777777777783</v>
      </c>
      <c r="I42" s="11">
        <f t="shared" si="18"/>
        <v>533.33333333333337</v>
      </c>
      <c r="J42" s="11">
        <f t="shared" si="19"/>
        <v>1200</v>
      </c>
      <c r="K42" s="11">
        <f t="shared" si="20"/>
        <v>733.33333333333337</v>
      </c>
      <c r="L42" s="11">
        <f t="shared" si="21"/>
        <v>50</v>
      </c>
      <c r="M42" s="11">
        <f t="shared" si="22"/>
        <v>266.66666666666669</v>
      </c>
      <c r="N42" s="11">
        <f t="shared" si="23"/>
        <v>377.77777777777777</v>
      </c>
      <c r="O42" s="11">
        <f t="shared" si="24"/>
        <v>88.888888888888886</v>
      </c>
      <c r="P42" s="12">
        <f t="shared" si="25"/>
        <v>25</v>
      </c>
      <c r="Q42" s="1"/>
    </row>
    <row r="43" spans="1:17" x14ac:dyDescent="0.25">
      <c r="A43" s="33" t="s">
        <v>71</v>
      </c>
      <c r="B43" s="10" t="s">
        <v>11</v>
      </c>
      <c r="C43" s="11"/>
      <c r="D43" s="11"/>
      <c r="E43" s="11"/>
      <c r="F43" s="11"/>
      <c r="G43" s="11"/>
      <c r="H43" s="11"/>
      <c r="I43" s="11"/>
      <c r="J43" s="11"/>
      <c r="K43" s="11"/>
      <c r="L43" s="11">
        <v>2000</v>
      </c>
      <c r="M43" s="11"/>
      <c r="N43" s="11"/>
      <c r="O43" s="11"/>
      <c r="P43" s="12"/>
      <c r="Q43" s="1"/>
    </row>
    <row r="44" spans="1:17" ht="15.75" thickBot="1" x14ac:dyDescent="0.3">
      <c r="A44" s="35"/>
      <c r="B44" s="10" t="s">
        <v>14</v>
      </c>
      <c r="C44" s="11">
        <f t="shared" si="12"/>
        <v>1022.2222222222222</v>
      </c>
      <c r="D44" s="11">
        <f t="shared" si="13"/>
        <v>1250</v>
      </c>
      <c r="E44" s="11">
        <f t="shared" si="14"/>
        <v>888.88888888888891</v>
      </c>
      <c r="F44" s="11">
        <f t="shared" si="15"/>
        <v>12.5</v>
      </c>
      <c r="G44" s="11">
        <f t="shared" si="16"/>
        <v>1225</v>
      </c>
      <c r="H44" s="11">
        <f t="shared" si="17"/>
        <v>977.77777777777783</v>
      </c>
      <c r="I44" s="11">
        <f t="shared" si="18"/>
        <v>533.33333333333337</v>
      </c>
      <c r="J44" s="11">
        <f t="shared" si="19"/>
        <v>1200</v>
      </c>
      <c r="K44" s="11">
        <f t="shared" si="20"/>
        <v>733.33333333333337</v>
      </c>
      <c r="L44" s="11">
        <f t="shared" si="21"/>
        <v>50</v>
      </c>
      <c r="M44" s="11">
        <f t="shared" si="22"/>
        <v>266.66666666666669</v>
      </c>
      <c r="N44" s="11">
        <f t="shared" si="23"/>
        <v>377.77777777777777</v>
      </c>
      <c r="O44" s="11">
        <f t="shared" si="24"/>
        <v>88.888888888888886</v>
      </c>
      <c r="P44" s="12">
        <f t="shared" si="25"/>
        <v>25</v>
      </c>
      <c r="Q44" s="1"/>
    </row>
    <row r="45" spans="1:17" x14ac:dyDescent="0.25">
      <c r="A45" s="5" t="s">
        <v>41</v>
      </c>
      <c r="B45" s="6"/>
      <c r="C45" s="7">
        <f>C44+C42+C40+C38+C36+C34+C32+C30</f>
        <v>8177.7777777777792</v>
      </c>
      <c r="D45" s="7">
        <f t="shared" ref="D45:P45" si="31">D44+D42+D40+D38+D36+D34+D32+D30</f>
        <v>10000</v>
      </c>
      <c r="E45" s="7">
        <f t="shared" si="31"/>
        <v>7111.1111111111104</v>
      </c>
      <c r="F45" s="7">
        <f t="shared" si="31"/>
        <v>100</v>
      </c>
      <c r="G45" s="7">
        <f t="shared" si="31"/>
        <v>9800</v>
      </c>
      <c r="H45" s="7">
        <f t="shared" si="31"/>
        <v>7822.2222222222208</v>
      </c>
      <c r="I45" s="7">
        <f t="shared" si="31"/>
        <v>4266.666666666667</v>
      </c>
      <c r="J45" s="7">
        <f t="shared" si="31"/>
        <v>9600</v>
      </c>
      <c r="K45" s="7">
        <f t="shared" si="31"/>
        <v>5866.6666666666661</v>
      </c>
      <c r="L45" s="7">
        <f t="shared" si="31"/>
        <v>400</v>
      </c>
      <c r="M45" s="7">
        <f t="shared" si="31"/>
        <v>2133.3333333333335</v>
      </c>
      <c r="N45" s="7">
        <f t="shared" si="31"/>
        <v>3022.2222222222222</v>
      </c>
      <c r="O45" s="7">
        <f t="shared" si="31"/>
        <v>711.1111111111112</v>
      </c>
      <c r="P45" s="8">
        <f t="shared" si="31"/>
        <v>200</v>
      </c>
      <c r="Q45" s="1"/>
    </row>
    <row r="46" spans="1:17" x14ac:dyDescent="0.25">
      <c r="A46" s="9" t="s">
        <v>42</v>
      </c>
      <c r="B46" s="10"/>
      <c r="C46" s="11">
        <f>C43+C41+C39+C37+C35+C33+C31+C29</f>
        <v>10000</v>
      </c>
      <c r="D46" s="11">
        <f t="shared" ref="D46:P46" si="32">D43+D41+D39+D37+D35+D33+D31+D29</f>
        <v>9500</v>
      </c>
      <c r="E46" s="11">
        <f t="shared" si="32"/>
        <v>0</v>
      </c>
      <c r="F46" s="11">
        <f t="shared" si="32"/>
        <v>80</v>
      </c>
      <c r="G46" s="11">
        <f t="shared" si="32"/>
        <v>14000</v>
      </c>
      <c r="H46" s="11">
        <f t="shared" si="32"/>
        <v>9500</v>
      </c>
      <c r="I46" s="11">
        <f t="shared" si="32"/>
        <v>5500</v>
      </c>
      <c r="J46" s="11">
        <f t="shared" si="32"/>
        <v>20000</v>
      </c>
      <c r="K46" s="11">
        <f t="shared" si="32"/>
        <v>0</v>
      </c>
      <c r="L46" s="11">
        <f t="shared" si="32"/>
        <v>2000</v>
      </c>
      <c r="M46" s="11">
        <f t="shared" si="32"/>
        <v>0</v>
      </c>
      <c r="N46" s="11">
        <f t="shared" si="32"/>
        <v>0</v>
      </c>
      <c r="O46" s="11">
        <f t="shared" si="32"/>
        <v>0</v>
      </c>
      <c r="P46" s="12">
        <f t="shared" si="32"/>
        <v>0</v>
      </c>
      <c r="Q46" s="1"/>
    </row>
    <row r="47" spans="1:17" ht="15.75" thickBot="1" x14ac:dyDescent="0.3">
      <c r="A47" s="9" t="s">
        <v>29</v>
      </c>
      <c r="B47" s="10"/>
      <c r="C47" s="11">
        <f t="shared" ref="C47:P47" si="33">C46-C45</f>
        <v>1822.2222222222208</v>
      </c>
      <c r="D47" s="11">
        <f t="shared" si="33"/>
        <v>-500</v>
      </c>
      <c r="E47" s="11">
        <f t="shared" si="33"/>
        <v>-7111.1111111111104</v>
      </c>
      <c r="F47" s="11">
        <f t="shared" si="33"/>
        <v>-20</v>
      </c>
      <c r="G47" s="11">
        <f t="shared" si="33"/>
        <v>4200</v>
      </c>
      <c r="H47" s="11">
        <f t="shared" si="33"/>
        <v>1677.7777777777792</v>
      </c>
      <c r="I47" s="11">
        <f t="shared" si="33"/>
        <v>1233.333333333333</v>
      </c>
      <c r="J47" s="11">
        <f t="shared" si="33"/>
        <v>10400</v>
      </c>
      <c r="K47" s="11">
        <f t="shared" si="33"/>
        <v>-5866.6666666666661</v>
      </c>
      <c r="L47" s="11">
        <f t="shared" si="33"/>
        <v>1600</v>
      </c>
      <c r="M47" s="11">
        <f t="shared" si="33"/>
        <v>-2133.3333333333335</v>
      </c>
      <c r="N47" s="11">
        <f t="shared" si="33"/>
        <v>-3022.2222222222222</v>
      </c>
      <c r="O47" s="11">
        <f t="shared" si="33"/>
        <v>-711.1111111111112</v>
      </c>
      <c r="P47" s="12">
        <f t="shared" si="33"/>
        <v>-200</v>
      </c>
      <c r="Q47" s="1"/>
    </row>
    <row r="48" spans="1:17" ht="15.75" thickBot="1" x14ac:dyDescent="0.3">
      <c r="A48" s="19" t="s">
        <v>44</v>
      </c>
      <c r="B48" s="20"/>
      <c r="C48" s="21">
        <f t="shared" ref="C48:P48" si="34">C47*C3</f>
        <v>45555.555555555518</v>
      </c>
      <c r="D48" s="21">
        <f t="shared" si="34"/>
        <v>-2500</v>
      </c>
      <c r="E48" s="21">
        <f t="shared" si="34"/>
        <v>-177777.77777777775</v>
      </c>
      <c r="F48" s="21">
        <f t="shared" si="34"/>
        <v>-2000</v>
      </c>
      <c r="G48" s="21">
        <f t="shared" si="34"/>
        <v>21000</v>
      </c>
      <c r="H48" s="21">
        <f t="shared" si="34"/>
        <v>41944.444444444482</v>
      </c>
      <c r="I48" s="21">
        <f t="shared" si="34"/>
        <v>61666.66666666665</v>
      </c>
      <c r="J48" s="21">
        <f t="shared" si="34"/>
        <v>52000</v>
      </c>
      <c r="K48" s="21">
        <f t="shared" si="34"/>
        <v>-293333.33333333331</v>
      </c>
      <c r="L48" s="21">
        <f t="shared" si="34"/>
        <v>160000</v>
      </c>
      <c r="M48" s="21">
        <f t="shared" si="34"/>
        <v>-160000</v>
      </c>
      <c r="N48" s="21">
        <f t="shared" si="34"/>
        <v>-151111.11111111109</v>
      </c>
      <c r="O48" s="21">
        <f t="shared" si="34"/>
        <v>-53333.333333333343</v>
      </c>
      <c r="P48" s="22">
        <f t="shared" si="34"/>
        <v>-20000</v>
      </c>
      <c r="Q48" s="27">
        <f>SUM(C48:P48)</f>
        <v>-477888.88888888888</v>
      </c>
    </row>
    <row r="49" spans="1:17" ht="15.75" thickBot="1" x14ac:dyDescent="0.3">
      <c r="A49" s="3"/>
      <c r="B49" s="3"/>
    </row>
    <row r="50" spans="1:17" ht="15.75" thickBot="1" x14ac:dyDescent="0.3">
      <c r="A50" s="13" t="s">
        <v>2</v>
      </c>
      <c r="B50" s="14"/>
      <c r="C50" s="15" t="s">
        <v>10</v>
      </c>
      <c r="D50" s="15" t="s">
        <v>12</v>
      </c>
      <c r="E50" s="15" t="s">
        <v>15</v>
      </c>
      <c r="F50" s="15" t="s">
        <v>16</v>
      </c>
      <c r="G50" s="15" t="s">
        <v>17</v>
      </c>
      <c r="H50" s="15" t="s">
        <v>18</v>
      </c>
      <c r="I50" s="15" t="s">
        <v>19</v>
      </c>
      <c r="J50" s="15" t="s">
        <v>20</v>
      </c>
      <c r="K50" s="15" t="s">
        <v>21</v>
      </c>
      <c r="L50" s="15" t="s">
        <v>22</v>
      </c>
      <c r="M50" s="15" t="s">
        <v>23</v>
      </c>
      <c r="N50" s="15" t="s">
        <v>24</v>
      </c>
      <c r="O50" s="15" t="s">
        <v>25</v>
      </c>
      <c r="P50" s="16" t="s">
        <v>26</v>
      </c>
    </row>
    <row r="51" spans="1:17" x14ac:dyDescent="0.25">
      <c r="A51" s="34" t="s">
        <v>72</v>
      </c>
      <c r="B51" s="10" t="s">
        <v>11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>
        <v>14000</v>
      </c>
      <c r="N51" s="11"/>
      <c r="O51" s="11"/>
      <c r="P51" s="12"/>
      <c r="Q51" s="1"/>
    </row>
    <row r="52" spans="1:17" x14ac:dyDescent="0.25">
      <c r="A52" s="33"/>
      <c r="B52" s="17" t="s">
        <v>13</v>
      </c>
      <c r="C52" s="11">
        <f t="shared" si="12"/>
        <v>1022.2222222222222</v>
      </c>
      <c r="D52" s="11">
        <f t="shared" si="13"/>
        <v>1250</v>
      </c>
      <c r="E52" s="11">
        <f t="shared" si="14"/>
        <v>888.88888888888891</v>
      </c>
      <c r="F52" s="11">
        <f t="shared" si="15"/>
        <v>12.5</v>
      </c>
      <c r="G52" s="11">
        <f t="shared" si="16"/>
        <v>1225</v>
      </c>
      <c r="H52" s="11">
        <f t="shared" si="17"/>
        <v>977.77777777777783</v>
      </c>
      <c r="I52" s="11">
        <f t="shared" si="18"/>
        <v>533.33333333333337</v>
      </c>
      <c r="J52" s="11">
        <f t="shared" si="19"/>
        <v>1200</v>
      </c>
      <c r="K52" s="11">
        <f t="shared" si="20"/>
        <v>733.33333333333337</v>
      </c>
      <c r="L52" s="11">
        <f t="shared" si="21"/>
        <v>50</v>
      </c>
      <c r="M52" s="11">
        <f t="shared" si="22"/>
        <v>266.66666666666669</v>
      </c>
      <c r="N52" s="11">
        <f t="shared" si="23"/>
        <v>377.77777777777777</v>
      </c>
      <c r="O52" s="11">
        <f t="shared" si="24"/>
        <v>88.888888888888886</v>
      </c>
      <c r="P52" s="12">
        <f t="shared" si="25"/>
        <v>25</v>
      </c>
      <c r="Q52" s="1"/>
    </row>
    <row r="53" spans="1:17" x14ac:dyDescent="0.25">
      <c r="A53" s="33" t="s">
        <v>73</v>
      </c>
      <c r="B53" s="10" t="s">
        <v>11</v>
      </c>
      <c r="C53" s="11"/>
      <c r="D53" s="11"/>
      <c r="E53" s="11"/>
      <c r="F53" s="11"/>
      <c r="G53" s="11"/>
      <c r="H53" s="11"/>
      <c r="I53" s="11"/>
      <c r="J53" s="11"/>
      <c r="K53" s="11"/>
      <c r="L53" s="11">
        <v>1500</v>
      </c>
      <c r="M53" s="11"/>
      <c r="N53" s="11"/>
      <c r="O53" s="11"/>
      <c r="P53" s="12"/>
      <c r="Q53" s="1"/>
    </row>
    <row r="54" spans="1:17" x14ac:dyDescent="0.25">
      <c r="A54" s="33"/>
      <c r="B54" s="10" t="s">
        <v>13</v>
      </c>
      <c r="C54" s="11">
        <f t="shared" si="12"/>
        <v>1022.2222222222222</v>
      </c>
      <c r="D54" s="11">
        <f t="shared" si="13"/>
        <v>1250</v>
      </c>
      <c r="E54" s="11">
        <f t="shared" si="14"/>
        <v>888.88888888888891</v>
      </c>
      <c r="F54" s="11">
        <f t="shared" si="15"/>
        <v>12.5</v>
      </c>
      <c r="G54" s="11">
        <f t="shared" si="16"/>
        <v>1225</v>
      </c>
      <c r="H54" s="11">
        <f t="shared" si="17"/>
        <v>977.77777777777783</v>
      </c>
      <c r="I54" s="11">
        <f t="shared" si="18"/>
        <v>533.33333333333337</v>
      </c>
      <c r="J54" s="11">
        <f t="shared" si="19"/>
        <v>1200</v>
      </c>
      <c r="K54" s="11">
        <f t="shared" si="20"/>
        <v>733.33333333333337</v>
      </c>
      <c r="L54" s="11">
        <f t="shared" si="21"/>
        <v>50</v>
      </c>
      <c r="M54" s="11">
        <f t="shared" si="22"/>
        <v>266.66666666666669</v>
      </c>
      <c r="N54" s="11">
        <f t="shared" si="23"/>
        <v>377.77777777777777</v>
      </c>
      <c r="O54" s="11">
        <f t="shared" si="24"/>
        <v>88.888888888888886</v>
      </c>
      <c r="P54" s="12">
        <f t="shared" si="25"/>
        <v>25</v>
      </c>
      <c r="Q54" s="1"/>
    </row>
    <row r="55" spans="1:17" x14ac:dyDescent="0.25">
      <c r="A55" s="33" t="s">
        <v>74</v>
      </c>
      <c r="B55" s="10" t="s">
        <v>11</v>
      </c>
      <c r="C55" s="11"/>
      <c r="D55" s="11"/>
      <c r="E55" s="11"/>
      <c r="F55" s="11"/>
      <c r="G55" s="11">
        <v>10500</v>
      </c>
      <c r="H55" s="11"/>
      <c r="I55" s="11"/>
      <c r="J55" s="11"/>
      <c r="K55" s="11"/>
      <c r="L55" s="11"/>
      <c r="M55" s="11"/>
      <c r="N55" s="11"/>
      <c r="O55" s="11"/>
      <c r="P55" s="12"/>
      <c r="Q55" s="1"/>
    </row>
    <row r="56" spans="1:17" x14ac:dyDescent="0.25">
      <c r="A56" s="33"/>
      <c r="B56" s="17" t="s">
        <v>13</v>
      </c>
      <c r="C56" s="11">
        <f t="shared" si="12"/>
        <v>1022.2222222222222</v>
      </c>
      <c r="D56" s="11">
        <f t="shared" si="13"/>
        <v>1250</v>
      </c>
      <c r="E56" s="11">
        <f t="shared" si="14"/>
        <v>888.88888888888891</v>
      </c>
      <c r="F56" s="11">
        <f t="shared" si="15"/>
        <v>12.5</v>
      </c>
      <c r="G56" s="11">
        <f t="shared" si="16"/>
        <v>1225</v>
      </c>
      <c r="H56" s="11">
        <f t="shared" si="17"/>
        <v>977.77777777777783</v>
      </c>
      <c r="I56" s="11">
        <f t="shared" si="18"/>
        <v>533.33333333333337</v>
      </c>
      <c r="J56" s="11">
        <f t="shared" si="19"/>
        <v>1200</v>
      </c>
      <c r="K56" s="11">
        <f t="shared" si="20"/>
        <v>733.33333333333337</v>
      </c>
      <c r="L56" s="11">
        <f t="shared" si="21"/>
        <v>50</v>
      </c>
      <c r="M56" s="11">
        <f t="shared" si="22"/>
        <v>266.66666666666669</v>
      </c>
      <c r="N56" s="11">
        <f t="shared" si="23"/>
        <v>377.77777777777777</v>
      </c>
      <c r="O56" s="11">
        <f t="shared" si="24"/>
        <v>88.888888888888886</v>
      </c>
      <c r="P56" s="12">
        <f t="shared" si="25"/>
        <v>25</v>
      </c>
      <c r="Q56" s="1"/>
    </row>
    <row r="57" spans="1:17" x14ac:dyDescent="0.25">
      <c r="A57" s="33" t="s">
        <v>75</v>
      </c>
      <c r="B57" s="10" t="s">
        <v>11</v>
      </c>
      <c r="C57" s="11"/>
      <c r="D57" s="11">
        <v>9500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"/>
    </row>
    <row r="58" spans="1:17" x14ac:dyDescent="0.25">
      <c r="A58" s="33"/>
      <c r="B58" s="10" t="s">
        <v>13</v>
      </c>
      <c r="C58" s="11">
        <f t="shared" si="12"/>
        <v>1022.2222222222222</v>
      </c>
      <c r="D58" s="11">
        <f t="shared" si="13"/>
        <v>1250</v>
      </c>
      <c r="E58" s="11">
        <f t="shared" si="14"/>
        <v>888.88888888888891</v>
      </c>
      <c r="F58" s="11">
        <f t="shared" si="15"/>
        <v>12.5</v>
      </c>
      <c r="G58" s="11">
        <f t="shared" si="16"/>
        <v>1225</v>
      </c>
      <c r="H58" s="11">
        <f t="shared" si="17"/>
        <v>977.77777777777783</v>
      </c>
      <c r="I58" s="11">
        <f t="shared" si="18"/>
        <v>533.33333333333337</v>
      </c>
      <c r="J58" s="11">
        <f t="shared" si="19"/>
        <v>1200</v>
      </c>
      <c r="K58" s="11">
        <f t="shared" si="20"/>
        <v>733.33333333333337</v>
      </c>
      <c r="L58" s="11">
        <f t="shared" si="21"/>
        <v>50</v>
      </c>
      <c r="M58" s="11">
        <f t="shared" si="22"/>
        <v>266.66666666666669</v>
      </c>
      <c r="N58" s="11">
        <f t="shared" si="23"/>
        <v>377.77777777777777</v>
      </c>
      <c r="O58" s="11">
        <f t="shared" si="24"/>
        <v>88.888888888888886</v>
      </c>
      <c r="P58" s="12">
        <f t="shared" si="25"/>
        <v>25</v>
      </c>
      <c r="Q58" s="1"/>
    </row>
    <row r="59" spans="1:17" x14ac:dyDescent="0.25">
      <c r="A59" s="33" t="s">
        <v>76</v>
      </c>
      <c r="B59" s="10" t="s">
        <v>11</v>
      </c>
      <c r="C59" s="11"/>
      <c r="D59" s="11"/>
      <c r="E59" s="11"/>
      <c r="F59" s="11">
        <v>80</v>
      </c>
      <c r="G59" s="11"/>
      <c r="H59" s="11"/>
      <c r="I59" s="11"/>
      <c r="J59" s="11"/>
      <c r="K59" s="11"/>
      <c r="L59" s="11"/>
      <c r="M59" s="11"/>
      <c r="N59" s="11"/>
      <c r="O59" s="11"/>
      <c r="P59" s="12"/>
      <c r="Q59" s="1"/>
    </row>
    <row r="60" spans="1:17" x14ac:dyDescent="0.25">
      <c r="A60" s="33"/>
      <c r="B60" s="17" t="s">
        <v>13</v>
      </c>
      <c r="C60" s="11">
        <f t="shared" si="12"/>
        <v>1022.2222222222222</v>
      </c>
      <c r="D60" s="11">
        <f t="shared" si="13"/>
        <v>1250</v>
      </c>
      <c r="E60" s="11">
        <f t="shared" si="14"/>
        <v>888.88888888888891</v>
      </c>
      <c r="F60" s="11">
        <f t="shared" si="15"/>
        <v>12.5</v>
      </c>
      <c r="G60" s="11">
        <f t="shared" si="16"/>
        <v>1225</v>
      </c>
      <c r="H60" s="11">
        <f t="shared" si="17"/>
        <v>977.77777777777783</v>
      </c>
      <c r="I60" s="11">
        <f t="shared" si="18"/>
        <v>533.33333333333337</v>
      </c>
      <c r="J60" s="11">
        <f t="shared" si="19"/>
        <v>1200</v>
      </c>
      <c r="K60" s="11">
        <f t="shared" si="20"/>
        <v>733.33333333333337</v>
      </c>
      <c r="L60" s="11">
        <f t="shared" si="21"/>
        <v>50</v>
      </c>
      <c r="M60" s="11">
        <f t="shared" si="22"/>
        <v>266.66666666666669</v>
      </c>
      <c r="N60" s="11">
        <f t="shared" si="23"/>
        <v>377.77777777777777</v>
      </c>
      <c r="O60" s="11">
        <f t="shared" si="24"/>
        <v>88.888888888888886</v>
      </c>
      <c r="P60" s="12">
        <f t="shared" si="25"/>
        <v>25</v>
      </c>
      <c r="Q60" s="1"/>
    </row>
    <row r="61" spans="1:17" x14ac:dyDescent="0.25">
      <c r="A61" s="33" t="s">
        <v>77</v>
      </c>
      <c r="B61" s="10" t="s">
        <v>11</v>
      </c>
      <c r="C61" s="11"/>
      <c r="D61" s="11"/>
      <c r="E61" s="11"/>
      <c r="F61" s="11"/>
      <c r="G61" s="11"/>
      <c r="H61" s="11">
        <v>9500</v>
      </c>
      <c r="I61" s="11"/>
      <c r="J61" s="11"/>
      <c r="K61" s="11"/>
      <c r="L61" s="11"/>
      <c r="M61" s="11"/>
      <c r="N61" s="11"/>
      <c r="O61" s="11"/>
      <c r="P61" s="12"/>
      <c r="Q61" s="1"/>
    </row>
    <row r="62" spans="1:17" x14ac:dyDescent="0.25">
      <c r="A62" s="33"/>
      <c r="B62" s="10" t="s">
        <v>13</v>
      </c>
      <c r="C62" s="11">
        <f t="shared" si="12"/>
        <v>1022.2222222222222</v>
      </c>
      <c r="D62" s="11">
        <f t="shared" si="13"/>
        <v>1250</v>
      </c>
      <c r="E62" s="11">
        <f t="shared" si="14"/>
        <v>888.88888888888891</v>
      </c>
      <c r="F62" s="11">
        <f t="shared" si="15"/>
        <v>12.5</v>
      </c>
      <c r="G62" s="11">
        <f t="shared" si="16"/>
        <v>1225</v>
      </c>
      <c r="H62" s="11">
        <f t="shared" si="17"/>
        <v>977.77777777777783</v>
      </c>
      <c r="I62" s="11">
        <f t="shared" si="18"/>
        <v>533.33333333333337</v>
      </c>
      <c r="J62" s="11">
        <f t="shared" si="19"/>
        <v>1200</v>
      </c>
      <c r="K62" s="11">
        <f t="shared" si="20"/>
        <v>733.33333333333337</v>
      </c>
      <c r="L62" s="11">
        <f t="shared" si="21"/>
        <v>50</v>
      </c>
      <c r="M62" s="11">
        <f t="shared" si="22"/>
        <v>266.66666666666669</v>
      </c>
      <c r="N62" s="11">
        <f t="shared" si="23"/>
        <v>377.77777777777777</v>
      </c>
      <c r="O62" s="11">
        <f t="shared" si="24"/>
        <v>88.888888888888886</v>
      </c>
      <c r="P62" s="12">
        <f t="shared" si="25"/>
        <v>25</v>
      </c>
      <c r="Q62" s="1"/>
    </row>
    <row r="63" spans="1:17" x14ac:dyDescent="0.25">
      <c r="A63" s="33" t="s">
        <v>78</v>
      </c>
      <c r="B63" s="10" t="s">
        <v>11</v>
      </c>
      <c r="C63" s="11">
        <v>10000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2"/>
      <c r="Q63" s="1"/>
    </row>
    <row r="64" spans="1:17" x14ac:dyDescent="0.25">
      <c r="A64" s="33"/>
      <c r="B64" s="17" t="s">
        <v>13</v>
      </c>
      <c r="C64" s="11">
        <f t="shared" si="12"/>
        <v>1022.2222222222222</v>
      </c>
      <c r="D64" s="11">
        <f t="shared" si="13"/>
        <v>1250</v>
      </c>
      <c r="E64" s="11">
        <f t="shared" si="14"/>
        <v>888.88888888888891</v>
      </c>
      <c r="F64" s="11">
        <f t="shared" si="15"/>
        <v>12.5</v>
      </c>
      <c r="G64" s="11">
        <f t="shared" si="16"/>
        <v>1225</v>
      </c>
      <c r="H64" s="11">
        <f t="shared" si="17"/>
        <v>977.77777777777783</v>
      </c>
      <c r="I64" s="11">
        <f t="shared" si="18"/>
        <v>533.33333333333337</v>
      </c>
      <c r="J64" s="11">
        <f t="shared" si="19"/>
        <v>1200</v>
      </c>
      <c r="K64" s="11">
        <f t="shared" si="20"/>
        <v>733.33333333333337</v>
      </c>
      <c r="L64" s="11">
        <f t="shared" si="21"/>
        <v>50</v>
      </c>
      <c r="M64" s="11">
        <f t="shared" si="22"/>
        <v>266.66666666666669</v>
      </c>
      <c r="N64" s="11">
        <f t="shared" si="23"/>
        <v>377.77777777777777</v>
      </c>
      <c r="O64" s="11">
        <f t="shared" si="24"/>
        <v>88.888888888888886</v>
      </c>
      <c r="P64" s="12">
        <f t="shared" si="25"/>
        <v>25</v>
      </c>
      <c r="Q64" s="1"/>
    </row>
    <row r="65" spans="1:17" x14ac:dyDescent="0.25">
      <c r="A65" s="33" t="s">
        <v>79</v>
      </c>
      <c r="B65" s="10" t="s">
        <v>11</v>
      </c>
      <c r="C65" s="11"/>
      <c r="D65" s="11"/>
      <c r="E65" s="11"/>
      <c r="F65" s="11"/>
      <c r="G65" s="11"/>
      <c r="H65" s="11"/>
      <c r="I65" s="11">
        <v>5500</v>
      </c>
      <c r="J65" s="11"/>
      <c r="K65" s="11"/>
      <c r="L65" s="11"/>
      <c r="M65" s="11"/>
      <c r="N65" s="11"/>
      <c r="O65" s="11"/>
      <c r="P65" s="12"/>
      <c r="Q65" s="1"/>
    </row>
    <row r="66" spans="1:17" ht="15.75" thickBot="1" x14ac:dyDescent="0.3">
      <c r="A66" s="35"/>
      <c r="B66" s="10" t="s">
        <v>13</v>
      </c>
      <c r="C66" s="11">
        <f t="shared" si="12"/>
        <v>1022.2222222222222</v>
      </c>
      <c r="D66" s="11">
        <f t="shared" si="13"/>
        <v>1250</v>
      </c>
      <c r="E66" s="11">
        <f t="shared" si="14"/>
        <v>888.88888888888891</v>
      </c>
      <c r="F66" s="11">
        <f t="shared" si="15"/>
        <v>12.5</v>
      </c>
      <c r="G66" s="11">
        <f t="shared" si="16"/>
        <v>1225</v>
      </c>
      <c r="H66" s="11">
        <f t="shared" si="17"/>
        <v>977.77777777777783</v>
      </c>
      <c r="I66" s="11">
        <f t="shared" si="18"/>
        <v>533.33333333333337</v>
      </c>
      <c r="J66" s="11">
        <f t="shared" si="19"/>
        <v>1200</v>
      </c>
      <c r="K66" s="11">
        <f t="shared" si="20"/>
        <v>733.33333333333337</v>
      </c>
      <c r="L66" s="11">
        <f t="shared" si="21"/>
        <v>50</v>
      </c>
      <c r="M66" s="11">
        <f t="shared" si="22"/>
        <v>266.66666666666669</v>
      </c>
      <c r="N66" s="11">
        <f t="shared" si="23"/>
        <v>377.77777777777777</v>
      </c>
      <c r="O66" s="11">
        <f t="shared" si="24"/>
        <v>88.888888888888886</v>
      </c>
      <c r="P66" s="12">
        <f t="shared" si="25"/>
        <v>25</v>
      </c>
      <c r="Q66" s="1"/>
    </row>
    <row r="67" spans="1:17" x14ac:dyDescent="0.25">
      <c r="A67" s="5" t="s">
        <v>45</v>
      </c>
      <c r="B67" s="6"/>
      <c r="C67" s="7">
        <f>C66+C64+C62+C60+C58+C56+C54+C52</f>
        <v>8177.7777777777792</v>
      </c>
      <c r="D67" s="7">
        <f t="shared" ref="D67:P67" si="35">D66+D64+D62+D60+D58+D56+D54+D52</f>
        <v>10000</v>
      </c>
      <c r="E67" s="7">
        <f t="shared" si="35"/>
        <v>7111.1111111111104</v>
      </c>
      <c r="F67" s="7">
        <f t="shared" si="35"/>
        <v>100</v>
      </c>
      <c r="G67" s="7">
        <f t="shared" si="35"/>
        <v>9800</v>
      </c>
      <c r="H67" s="7">
        <f t="shared" si="35"/>
        <v>7822.2222222222208</v>
      </c>
      <c r="I67" s="7">
        <f t="shared" si="35"/>
        <v>4266.666666666667</v>
      </c>
      <c r="J67" s="7">
        <f t="shared" si="35"/>
        <v>9600</v>
      </c>
      <c r="K67" s="7">
        <f t="shared" si="35"/>
        <v>5866.6666666666661</v>
      </c>
      <c r="L67" s="7">
        <f t="shared" si="35"/>
        <v>400</v>
      </c>
      <c r="M67" s="7">
        <f t="shared" si="35"/>
        <v>2133.3333333333335</v>
      </c>
      <c r="N67" s="7">
        <f t="shared" si="35"/>
        <v>3022.2222222222222</v>
      </c>
      <c r="O67" s="7">
        <f t="shared" si="35"/>
        <v>711.1111111111112</v>
      </c>
      <c r="P67" s="8">
        <f t="shared" si="35"/>
        <v>200</v>
      </c>
      <c r="Q67" s="1"/>
    </row>
    <row r="68" spans="1:17" x14ac:dyDescent="0.25">
      <c r="A68" s="9" t="s">
        <v>46</v>
      </c>
      <c r="B68" s="10"/>
      <c r="C68" s="11">
        <f>C65+C63+C61+C59+C57+C55+C53+C51</f>
        <v>10000</v>
      </c>
      <c r="D68" s="11">
        <f t="shared" ref="D68:P68" si="36">D65+D63+D61+D59+D57+D55+D53+D51</f>
        <v>9500</v>
      </c>
      <c r="E68" s="11">
        <f t="shared" si="36"/>
        <v>0</v>
      </c>
      <c r="F68" s="11">
        <f t="shared" si="36"/>
        <v>80</v>
      </c>
      <c r="G68" s="11">
        <f t="shared" si="36"/>
        <v>10500</v>
      </c>
      <c r="H68" s="11">
        <f t="shared" si="36"/>
        <v>9500</v>
      </c>
      <c r="I68" s="11">
        <f t="shared" si="36"/>
        <v>5500</v>
      </c>
      <c r="J68" s="11">
        <f t="shared" si="36"/>
        <v>0</v>
      </c>
      <c r="K68" s="11">
        <f t="shared" si="36"/>
        <v>0</v>
      </c>
      <c r="L68" s="11">
        <f t="shared" si="36"/>
        <v>1500</v>
      </c>
      <c r="M68" s="11">
        <f t="shared" si="36"/>
        <v>14000</v>
      </c>
      <c r="N68" s="11">
        <f t="shared" si="36"/>
        <v>0</v>
      </c>
      <c r="O68" s="11">
        <f t="shared" si="36"/>
        <v>0</v>
      </c>
      <c r="P68" s="12">
        <f t="shared" si="36"/>
        <v>0</v>
      </c>
      <c r="Q68" s="1"/>
    </row>
    <row r="69" spans="1:17" ht="15.75" thickBot="1" x14ac:dyDescent="0.3">
      <c r="A69" s="28" t="s">
        <v>29</v>
      </c>
      <c r="B69" s="10"/>
      <c r="C69" s="11">
        <f>C68-C67</f>
        <v>1822.2222222222208</v>
      </c>
      <c r="D69" s="11">
        <f t="shared" ref="D69:P69" si="37">D68-D67</f>
        <v>-500</v>
      </c>
      <c r="E69" s="11">
        <f t="shared" si="37"/>
        <v>-7111.1111111111104</v>
      </c>
      <c r="F69" s="11">
        <f t="shared" si="37"/>
        <v>-20</v>
      </c>
      <c r="G69" s="11">
        <f t="shared" si="37"/>
        <v>700</v>
      </c>
      <c r="H69" s="11">
        <f t="shared" si="37"/>
        <v>1677.7777777777792</v>
      </c>
      <c r="I69" s="11">
        <f t="shared" si="37"/>
        <v>1233.333333333333</v>
      </c>
      <c r="J69" s="11">
        <f t="shared" si="37"/>
        <v>-9600</v>
      </c>
      <c r="K69" s="11">
        <f t="shared" si="37"/>
        <v>-5866.6666666666661</v>
      </c>
      <c r="L69" s="11">
        <f t="shared" si="37"/>
        <v>1100</v>
      </c>
      <c r="M69" s="11">
        <f t="shared" si="37"/>
        <v>11866.666666666666</v>
      </c>
      <c r="N69" s="11">
        <f t="shared" si="37"/>
        <v>-3022.2222222222222</v>
      </c>
      <c r="O69" s="11">
        <f t="shared" si="37"/>
        <v>-711.1111111111112</v>
      </c>
      <c r="P69" s="12">
        <f t="shared" si="37"/>
        <v>-200</v>
      </c>
      <c r="Q69" s="1"/>
    </row>
    <row r="70" spans="1:17" ht="15.75" thickBot="1" x14ac:dyDescent="0.3">
      <c r="A70" s="29" t="s">
        <v>47</v>
      </c>
      <c r="B70" s="20"/>
      <c r="C70" s="21">
        <f t="shared" ref="C70:P70" si="38">C69*C3</f>
        <v>45555.555555555518</v>
      </c>
      <c r="D70" s="21">
        <f t="shared" si="38"/>
        <v>-2500</v>
      </c>
      <c r="E70" s="21">
        <f t="shared" si="38"/>
        <v>-177777.77777777775</v>
      </c>
      <c r="F70" s="21">
        <f t="shared" si="38"/>
        <v>-2000</v>
      </c>
      <c r="G70" s="21">
        <f t="shared" si="38"/>
        <v>3500</v>
      </c>
      <c r="H70" s="21">
        <f t="shared" si="38"/>
        <v>41944.444444444482</v>
      </c>
      <c r="I70" s="21">
        <f t="shared" si="38"/>
        <v>61666.66666666665</v>
      </c>
      <c r="J70" s="21">
        <f t="shared" si="38"/>
        <v>-48000</v>
      </c>
      <c r="K70" s="21">
        <f t="shared" si="38"/>
        <v>-293333.33333333331</v>
      </c>
      <c r="L70" s="21">
        <f t="shared" si="38"/>
        <v>110000</v>
      </c>
      <c r="M70" s="21">
        <f t="shared" si="38"/>
        <v>890000</v>
      </c>
      <c r="N70" s="21">
        <f t="shared" si="38"/>
        <v>-151111.11111111109</v>
      </c>
      <c r="O70" s="21">
        <f t="shared" si="38"/>
        <v>-53333.333333333343</v>
      </c>
      <c r="P70" s="22">
        <f t="shared" si="38"/>
        <v>-20000</v>
      </c>
      <c r="Q70" s="27">
        <f>SUM(C70:P70)</f>
        <v>404611.11111111101</v>
      </c>
    </row>
    <row r="71" spans="1:17" ht="15.75" thickBot="1" x14ac:dyDescent="0.3">
      <c r="A71" s="3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5.75" thickBot="1" x14ac:dyDescent="0.3">
      <c r="A72" s="13" t="s">
        <v>3</v>
      </c>
      <c r="B72" s="20"/>
      <c r="C72" s="24" t="s">
        <v>10</v>
      </c>
      <c r="D72" s="24" t="s">
        <v>12</v>
      </c>
      <c r="E72" s="24" t="s">
        <v>15</v>
      </c>
      <c r="F72" s="24" t="s">
        <v>16</v>
      </c>
      <c r="G72" s="24" t="s">
        <v>17</v>
      </c>
      <c r="H72" s="24" t="s">
        <v>18</v>
      </c>
      <c r="I72" s="24" t="s">
        <v>19</v>
      </c>
      <c r="J72" s="24" t="s">
        <v>20</v>
      </c>
      <c r="K72" s="24" t="s">
        <v>21</v>
      </c>
      <c r="L72" s="24" t="s">
        <v>22</v>
      </c>
      <c r="M72" s="24" t="s">
        <v>23</v>
      </c>
      <c r="N72" s="24" t="s">
        <v>24</v>
      </c>
      <c r="O72" s="24" t="s">
        <v>25</v>
      </c>
      <c r="P72" s="25" t="s">
        <v>26</v>
      </c>
      <c r="Q72" s="1"/>
    </row>
    <row r="73" spans="1:17" x14ac:dyDescent="0.25">
      <c r="A73" s="34" t="s">
        <v>80</v>
      </c>
      <c r="B73" s="10" t="s">
        <v>11</v>
      </c>
      <c r="C73" s="11"/>
      <c r="D73" s="11"/>
      <c r="E73" s="11"/>
      <c r="F73" s="11">
        <v>240</v>
      </c>
      <c r="G73" s="11"/>
      <c r="H73" s="11"/>
      <c r="I73" s="11"/>
      <c r="J73" s="11"/>
      <c r="K73" s="11"/>
      <c r="L73" s="11"/>
      <c r="M73" s="11"/>
      <c r="N73" s="11"/>
      <c r="O73" s="11"/>
      <c r="P73" s="12"/>
      <c r="Q73" s="1"/>
    </row>
    <row r="74" spans="1:17" x14ac:dyDescent="0.25">
      <c r="A74" s="33"/>
      <c r="B74" s="17" t="s">
        <v>13</v>
      </c>
      <c r="C74" s="11">
        <f t="shared" si="12"/>
        <v>1022.2222222222222</v>
      </c>
      <c r="D74" s="11">
        <f t="shared" si="13"/>
        <v>1250</v>
      </c>
      <c r="E74" s="11">
        <f t="shared" si="14"/>
        <v>888.88888888888891</v>
      </c>
      <c r="F74" s="11">
        <f t="shared" si="15"/>
        <v>12.5</v>
      </c>
      <c r="G74" s="11">
        <f t="shared" si="16"/>
        <v>1225</v>
      </c>
      <c r="H74" s="11">
        <f t="shared" si="17"/>
        <v>977.77777777777783</v>
      </c>
      <c r="I74" s="11">
        <f t="shared" si="18"/>
        <v>533.33333333333337</v>
      </c>
      <c r="J74" s="11">
        <f t="shared" si="19"/>
        <v>1200</v>
      </c>
      <c r="K74" s="11">
        <f t="shared" si="20"/>
        <v>733.33333333333337</v>
      </c>
      <c r="L74" s="11">
        <f t="shared" si="21"/>
        <v>50</v>
      </c>
      <c r="M74" s="11">
        <f t="shared" si="22"/>
        <v>266.66666666666669</v>
      </c>
      <c r="N74" s="11">
        <f t="shared" si="23"/>
        <v>377.77777777777777</v>
      </c>
      <c r="O74" s="11">
        <f t="shared" si="24"/>
        <v>88.888888888888886</v>
      </c>
      <c r="P74" s="12">
        <f t="shared" si="25"/>
        <v>25</v>
      </c>
      <c r="Q74" s="1"/>
    </row>
    <row r="75" spans="1:17" x14ac:dyDescent="0.25">
      <c r="A75" s="33" t="s">
        <v>81</v>
      </c>
      <c r="B75" s="10" t="s">
        <v>11</v>
      </c>
      <c r="C75" s="11"/>
      <c r="D75" s="11">
        <v>9500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2"/>
      <c r="Q75" s="1"/>
    </row>
    <row r="76" spans="1:17" x14ac:dyDescent="0.25">
      <c r="A76" s="33"/>
      <c r="B76" s="10" t="s">
        <v>14</v>
      </c>
      <c r="C76" s="11">
        <f t="shared" si="12"/>
        <v>1022.2222222222222</v>
      </c>
      <c r="D76" s="11">
        <f t="shared" si="13"/>
        <v>1250</v>
      </c>
      <c r="E76" s="11">
        <f t="shared" si="14"/>
        <v>888.88888888888891</v>
      </c>
      <c r="F76" s="11">
        <f t="shared" si="15"/>
        <v>12.5</v>
      </c>
      <c r="G76" s="11">
        <f t="shared" si="16"/>
        <v>1225</v>
      </c>
      <c r="H76" s="11">
        <f t="shared" si="17"/>
        <v>977.77777777777783</v>
      </c>
      <c r="I76" s="11">
        <f t="shared" si="18"/>
        <v>533.33333333333337</v>
      </c>
      <c r="J76" s="11">
        <f t="shared" si="19"/>
        <v>1200</v>
      </c>
      <c r="K76" s="11">
        <f t="shared" si="20"/>
        <v>733.33333333333337</v>
      </c>
      <c r="L76" s="11">
        <f t="shared" si="21"/>
        <v>50</v>
      </c>
      <c r="M76" s="11">
        <f t="shared" si="22"/>
        <v>266.66666666666669</v>
      </c>
      <c r="N76" s="11">
        <f t="shared" si="23"/>
        <v>377.77777777777777</v>
      </c>
      <c r="O76" s="11">
        <f t="shared" si="24"/>
        <v>88.888888888888886</v>
      </c>
      <c r="P76" s="12">
        <f t="shared" si="25"/>
        <v>25</v>
      </c>
      <c r="Q76" s="1"/>
    </row>
    <row r="77" spans="1:17" x14ac:dyDescent="0.25">
      <c r="A77" s="33" t="s">
        <v>82</v>
      </c>
      <c r="B77" s="10" t="s">
        <v>11</v>
      </c>
      <c r="C77" s="11">
        <v>10000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2"/>
      <c r="Q77" s="1"/>
    </row>
    <row r="78" spans="1:17" x14ac:dyDescent="0.25">
      <c r="A78" s="33"/>
      <c r="B78" s="17" t="s">
        <v>13</v>
      </c>
      <c r="C78" s="11">
        <f t="shared" si="12"/>
        <v>1022.2222222222222</v>
      </c>
      <c r="D78" s="11">
        <f t="shared" si="13"/>
        <v>1250</v>
      </c>
      <c r="E78" s="11">
        <f t="shared" si="14"/>
        <v>888.88888888888891</v>
      </c>
      <c r="F78" s="11">
        <f t="shared" si="15"/>
        <v>12.5</v>
      </c>
      <c r="G78" s="11">
        <f t="shared" si="16"/>
        <v>1225</v>
      </c>
      <c r="H78" s="11">
        <f t="shared" si="17"/>
        <v>977.77777777777783</v>
      </c>
      <c r="I78" s="11">
        <f t="shared" si="18"/>
        <v>533.33333333333337</v>
      </c>
      <c r="J78" s="11">
        <f t="shared" si="19"/>
        <v>1200</v>
      </c>
      <c r="K78" s="11">
        <f t="shared" si="20"/>
        <v>733.33333333333337</v>
      </c>
      <c r="L78" s="11">
        <f t="shared" si="21"/>
        <v>50</v>
      </c>
      <c r="M78" s="11">
        <f t="shared" si="22"/>
        <v>266.66666666666669</v>
      </c>
      <c r="N78" s="11">
        <f t="shared" si="23"/>
        <v>377.77777777777777</v>
      </c>
      <c r="O78" s="11">
        <f t="shared" si="24"/>
        <v>88.888888888888886</v>
      </c>
      <c r="P78" s="12">
        <f t="shared" si="25"/>
        <v>25</v>
      </c>
      <c r="Q78" s="1"/>
    </row>
    <row r="79" spans="1:17" x14ac:dyDescent="0.25">
      <c r="A79" s="33" t="s">
        <v>83</v>
      </c>
      <c r="B79" s="10" t="s">
        <v>11</v>
      </c>
      <c r="C79" s="11"/>
      <c r="D79" s="11"/>
      <c r="E79" s="11"/>
      <c r="F79" s="11"/>
      <c r="G79" s="11"/>
      <c r="H79" s="11"/>
      <c r="I79" s="11">
        <v>5500</v>
      </c>
      <c r="J79" s="11"/>
      <c r="K79" s="11"/>
      <c r="L79" s="11"/>
      <c r="M79" s="11"/>
      <c r="N79" s="11"/>
      <c r="O79" s="11"/>
      <c r="P79" s="12"/>
      <c r="Q79" s="1"/>
    </row>
    <row r="80" spans="1:17" x14ac:dyDescent="0.25">
      <c r="A80" s="33"/>
      <c r="B80" s="10" t="s">
        <v>14</v>
      </c>
      <c r="C80" s="11">
        <f t="shared" ref="C80:C150" si="39">$C$1*8/10/9/8</f>
        <v>1022.2222222222222</v>
      </c>
      <c r="D80" s="11">
        <f t="shared" ref="D80:D150" si="40">$D$1*9/10/9/8</f>
        <v>1250</v>
      </c>
      <c r="E80" s="11">
        <f t="shared" ref="E80:E150" si="41">$E$1*8/10/9/8</f>
        <v>888.88888888888891</v>
      </c>
      <c r="F80" s="11">
        <f t="shared" ref="F80:F150" si="42">$F$1*9/10/9/8</f>
        <v>12.5</v>
      </c>
      <c r="G80" s="11">
        <f t="shared" ref="G80:G150" si="43">$G$1*9/10/9/8</f>
        <v>1225</v>
      </c>
      <c r="H80" s="11">
        <f t="shared" ref="H80:H150" si="44">$H$1*8/10/9/8</f>
        <v>977.77777777777783</v>
      </c>
      <c r="I80" s="11">
        <f t="shared" ref="I80:I150" si="45">$I$1*8/10/9/8</f>
        <v>533.33333333333337</v>
      </c>
      <c r="J80" s="11">
        <f t="shared" ref="J80:J150" si="46">$J$1*9/10/9/8</f>
        <v>1200</v>
      </c>
      <c r="K80" s="11">
        <f t="shared" ref="K80:K150" si="47">$K$1*8/10/9/8</f>
        <v>733.33333333333337</v>
      </c>
      <c r="L80" s="11">
        <f t="shared" ref="L80:L150" si="48">$L$1*9/10/9/8</f>
        <v>50</v>
      </c>
      <c r="M80" s="11">
        <f t="shared" ref="M80:M150" si="49">$M$1*8/10/9/8</f>
        <v>266.66666666666669</v>
      </c>
      <c r="N80" s="11">
        <f t="shared" ref="N80:N150" si="50">$N$1*8/10/9/8</f>
        <v>377.77777777777777</v>
      </c>
      <c r="O80" s="11">
        <f t="shared" ref="O80:O150" si="51">$O$1*8/10/9/8</f>
        <v>88.888888888888886</v>
      </c>
      <c r="P80" s="12">
        <f t="shared" ref="P80:P150" si="52">$P$1*9/10/9/8</f>
        <v>25</v>
      </c>
      <c r="Q80" s="1"/>
    </row>
    <row r="81" spans="1:17" x14ac:dyDescent="0.25">
      <c r="A81" s="33" t="s">
        <v>84</v>
      </c>
      <c r="B81" s="10" t="s">
        <v>11</v>
      </c>
      <c r="C81" s="11"/>
      <c r="D81" s="11"/>
      <c r="E81" s="11"/>
      <c r="F81" s="11"/>
      <c r="G81" s="11">
        <v>10500</v>
      </c>
      <c r="H81" s="11"/>
      <c r="I81" s="11"/>
      <c r="J81" s="11"/>
      <c r="K81" s="11"/>
      <c r="L81" s="11"/>
      <c r="M81" s="11"/>
      <c r="N81" s="11"/>
      <c r="O81" s="11"/>
      <c r="P81" s="12"/>
      <c r="Q81" s="1"/>
    </row>
    <row r="82" spans="1:17" x14ac:dyDescent="0.25">
      <c r="A82" s="33"/>
      <c r="B82" s="17" t="s">
        <v>13</v>
      </c>
      <c r="C82" s="11">
        <f t="shared" si="39"/>
        <v>1022.2222222222222</v>
      </c>
      <c r="D82" s="11">
        <f t="shared" si="40"/>
        <v>1250</v>
      </c>
      <c r="E82" s="11">
        <f t="shared" si="41"/>
        <v>888.88888888888891</v>
      </c>
      <c r="F82" s="11">
        <f t="shared" si="42"/>
        <v>12.5</v>
      </c>
      <c r="G82" s="11">
        <f t="shared" si="43"/>
        <v>1225</v>
      </c>
      <c r="H82" s="11">
        <f t="shared" si="44"/>
        <v>977.77777777777783</v>
      </c>
      <c r="I82" s="11">
        <f t="shared" si="45"/>
        <v>533.33333333333337</v>
      </c>
      <c r="J82" s="11">
        <f t="shared" si="46"/>
        <v>1200</v>
      </c>
      <c r="K82" s="11">
        <f t="shared" si="47"/>
        <v>733.33333333333337</v>
      </c>
      <c r="L82" s="11">
        <f t="shared" si="48"/>
        <v>50</v>
      </c>
      <c r="M82" s="11">
        <f t="shared" si="49"/>
        <v>266.66666666666669</v>
      </c>
      <c r="N82" s="11">
        <f t="shared" si="50"/>
        <v>377.77777777777777</v>
      </c>
      <c r="O82" s="11">
        <f t="shared" si="51"/>
        <v>88.888888888888886</v>
      </c>
      <c r="P82" s="12">
        <f t="shared" si="52"/>
        <v>25</v>
      </c>
      <c r="Q82" s="1"/>
    </row>
    <row r="83" spans="1:17" x14ac:dyDescent="0.25">
      <c r="A83" s="33" t="s">
        <v>85</v>
      </c>
      <c r="B83" s="10" t="s">
        <v>11</v>
      </c>
      <c r="C83" s="11"/>
      <c r="D83" s="11"/>
      <c r="E83" s="11"/>
      <c r="F83" s="11"/>
      <c r="G83" s="11"/>
      <c r="H83" s="11">
        <v>9500</v>
      </c>
      <c r="I83" s="11"/>
      <c r="J83" s="11"/>
      <c r="K83" s="11"/>
      <c r="L83" s="11"/>
      <c r="M83" s="11"/>
      <c r="N83" s="11"/>
      <c r="O83" s="11"/>
      <c r="P83" s="12"/>
      <c r="Q83" s="1"/>
    </row>
    <row r="84" spans="1:17" x14ac:dyDescent="0.25">
      <c r="A84" s="33"/>
      <c r="B84" s="10" t="s">
        <v>14</v>
      </c>
      <c r="C84" s="11">
        <f t="shared" si="39"/>
        <v>1022.2222222222222</v>
      </c>
      <c r="D84" s="11">
        <f t="shared" si="40"/>
        <v>1250</v>
      </c>
      <c r="E84" s="11">
        <f t="shared" si="41"/>
        <v>888.88888888888891</v>
      </c>
      <c r="F84" s="11">
        <f t="shared" si="42"/>
        <v>12.5</v>
      </c>
      <c r="G84" s="11">
        <f t="shared" si="43"/>
        <v>1225</v>
      </c>
      <c r="H84" s="11">
        <f t="shared" si="44"/>
        <v>977.77777777777783</v>
      </c>
      <c r="I84" s="11">
        <f t="shared" si="45"/>
        <v>533.33333333333337</v>
      </c>
      <c r="J84" s="11">
        <f t="shared" si="46"/>
        <v>1200</v>
      </c>
      <c r="K84" s="11">
        <f t="shared" si="47"/>
        <v>733.33333333333337</v>
      </c>
      <c r="L84" s="11">
        <f t="shared" si="48"/>
        <v>50</v>
      </c>
      <c r="M84" s="11">
        <f t="shared" si="49"/>
        <v>266.66666666666669</v>
      </c>
      <c r="N84" s="11">
        <f t="shared" si="50"/>
        <v>377.77777777777777</v>
      </c>
      <c r="O84" s="11">
        <f t="shared" si="51"/>
        <v>88.888888888888886</v>
      </c>
      <c r="P84" s="12">
        <f t="shared" si="52"/>
        <v>25</v>
      </c>
      <c r="Q84" s="1"/>
    </row>
    <row r="85" spans="1:17" x14ac:dyDescent="0.25">
      <c r="A85" s="33" t="s">
        <v>86</v>
      </c>
      <c r="B85" s="10" t="s">
        <v>11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>
        <v>20000</v>
      </c>
      <c r="O85" s="11"/>
      <c r="P85" s="12"/>
      <c r="Q85" s="1"/>
    </row>
    <row r="86" spans="1:17" x14ac:dyDescent="0.25">
      <c r="A86" s="33"/>
      <c r="B86" s="17" t="s">
        <v>13</v>
      </c>
      <c r="C86" s="11">
        <f t="shared" si="39"/>
        <v>1022.2222222222222</v>
      </c>
      <c r="D86" s="11">
        <f t="shared" si="40"/>
        <v>1250</v>
      </c>
      <c r="E86" s="11">
        <f t="shared" si="41"/>
        <v>888.88888888888891</v>
      </c>
      <c r="F86" s="11">
        <f t="shared" si="42"/>
        <v>12.5</v>
      </c>
      <c r="G86" s="11">
        <f t="shared" si="43"/>
        <v>1225</v>
      </c>
      <c r="H86" s="11">
        <f t="shared" si="44"/>
        <v>977.77777777777783</v>
      </c>
      <c r="I86" s="11">
        <f t="shared" si="45"/>
        <v>533.33333333333337</v>
      </c>
      <c r="J86" s="11">
        <f t="shared" si="46"/>
        <v>1200</v>
      </c>
      <c r="K86" s="11">
        <f t="shared" si="47"/>
        <v>733.33333333333337</v>
      </c>
      <c r="L86" s="11">
        <f t="shared" si="48"/>
        <v>50</v>
      </c>
      <c r="M86" s="11">
        <f t="shared" si="49"/>
        <v>266.66666666666669</v>
      </c>
      <c r="N86" s="11">
        <f t="shared" si="50"/>
        <v>377.77777777777777</v>
      </c>
      <c r="O86" s="11">
        <f t="shared" si="51"/>
        <v>88.888888888888886</v>
      </c>
      <c r="P86" s="12">
        <f t="shared" si="52"/>
        <v>25</v>
      </c>
      <c r="Q86" s="1"/>
    </row>
    <row r="87" spans="1:17" x14ac:dyDescent="0.25">
      <c r="A87" s="33" t="s">
        <v>87</v>
      </c>
      <c r="B87" s="10" t="s">
        <v>11</v>
      </c>
      <c r="C87" s="11"/>
      <c r="D87" s="11"/>
      <c r="E87" s="11">
        <v>40000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2"/>
      <c r="Q87" s="1"/>
    </row>
    <row r="88" spans="1:17" ht="15.75" thickBot="1" x14ac:dyDescent="0.3">
      <c r="A88" s="35"/>
      <c r="B88" s="10" t="s">
        <v>14</v>
      </c>
      <c r="C88" s="11">
        <f t="shared" si="39"/>
        <v>1022.2222222222222</v>
      </c>
      <c r="D88" s="11">
        <f t="shared" si="40"/>
        <v>1250</v>
      </c>
      <c r="E88" s="11">
        <f t="shared" si="41"/>
        <v>888.88888888888891</v>
      </c>
      <c r="F88" s="11">
        <f t="shared" si="42"/>
        <v>12.5</v>
      </c>
      <c r="G88" s="11">
        <f t="shared" si="43"/>
        <v>1225</v>
      </c>
      <c r="H88" s="11">
        <f t="shared" si="44"/>
        <v>977.77777777777783</v>
      </c>
      <c r="I88" s="11">
        <f t="shared" si="45"/>
        <v>533.33333333333337</v>
      </c>
      <c r="J88" s="11">
        <f t="shared" si="46"/>
        <v>1200</v>
      </c>
      <c r="K88" s="11">
        <f t="shared" si="47"/>
        <v>733.33333333333337</v>
      </c>
      <c r="L88" s="11">
        <f t="shared" si="48"/>
        <v>50</v>
      </c>
      <c r="M88" s="11">
        <f t="shared" si="49"/>
        <v>266.66666666666669</v>
      </c>
      <c r="N88" s="11">
        <f t="shared" si="50"/>
        <v>377.77777777777777</v>
      </c>
      <c r="O88" s="11">
        <f t="shared" si="51"/>
        <v>88.888888888888886</v>
      </c>
      <c r="P88" s="12">
        <f t="shared" si="52"/>
        <v>25</v>
      </c>
      <c r="Q88" s="1"/>
    </row>
    <row r="89" spans="1:17" x14ac:dyDescent="0.25">
      <c r="A89" s="5" t="s">
        <v>48</v>
      </c>
      <c r="B89" s="6"/>
      <c r="C89" s="7">
        <f>C88+C86+C84+C82+C80+C78+C76+C74</f>
        <v>8177.7777777777792</v>
      </c>
      <c r="D89" s="7">
        <f t="shared" ref="D89:P89" si="53">D88+D86+D84+D82+D80+D78+D76+D74</f>
        <v>10000</v>
      </c>
      <c r="E89" s="7">
        <f t="shared" si="53"/>
        <v>7111.1111111111104</v>
      </c>
      <c r="F89" s="7">
        <f t="shared" si="53"/>
        <v>100</v>
      </c>
      <c r="G89" s="7">
        <f t="shared" si="53"/>
        <v>9800</v>
      </c>
      <c r="H89" s="7">
        <f t="shared" si="53"/>
        <v>7822.2222222222208</v>
      </c>
      <c r="I89" s="7">
        <f t="shared" si="53"/>
        <v>4266.666666666667</v>
      </c>
      <c r="J89" s="7">
        <f t="shared" si="53"/>
        <v>9600</v>
      </c>
      <c r="K89" s="7">
        <f t="shared" si="53"/>
        <v>5866.6666666666661</v>
      </c>
      <c r="L89" s="7">
        <f t="shared" si="53"/>
        <v>400</v>
      </c>
      <c r="M89" s="7">
        <f t="shared" si="53"/>
        <v>2133.3333333333335</v>
      </c>
      <c r="N89" s="7">
        <f t="shared" si="53"/>
        <v>3022.2222222222222</v>
      </c>
      <c r="O89" s="7">
        <f t="shared" si="53"/>
        <v>711.1111111111112</v>
      </c>
      <c r="P89" s="8">
        <f t="shared" si="53"/>
        <v>200</v>
      </c>
      <c r="Q89" s="1"/>
    </row>
    <row r="90" spans="1:17" x14ac:dyDescent="0.25">
      <c r="A90" s="9" t="s">
        <v>49</v>
      </c>
      <c r="B90" s="10"/>
      <c r="C90" s="11">
        <f>C87+C85+C83+C81+C79+C77+C75+C73</f>
        <v>10000</v>
      </c>
      <c r="D90" s="11">
        <f t="shared" ref="D90:P90" si="54">D87+D85+D83+D81+D79+D77+D75+D73</f>
        <v>9500</v>
      </c>
      <c r="E90" s="11">
        <f t="shared" si="54"/>
        <v>40000</v>
      </c>
      <c r="F90" s="11">
        <f t="shared" si="54"/>
        <v>240</v>
      </c>
      <c r="G90" s="11">
        <f t="shared" si="54"/>
        <v>10500</v>
      </c>
      <c r="H90" s="11">
        <f t="shared" si="54"/>
        <v>9500</v>
      </c>
      <c r="I90" s="11">
        <f t="shared" si="54"/>
        <v>5500</v>
      </c>
      <c r="J90" s="11">
        <f t="shared" si="54"/>
        <v>0</v>
      </c>
      <c r="K90" s="11">
        <f t="shared" si="54"/>
        <v>0</v>
      </c>
      <c r="L90" s="11">
        <f t="shared" si="54"/>
        <v>0</v>
      </c>
      <c r="M90" s="11">
        <f t="shared" si="54"/>
        <v>0</v>
      </c>
      <c r="N90" s="11">
        <f t="shared" si="54"/>
        <v>20000</v>
      </c>
      <c r="O90" s="11">
        <f t="shared" si="54"/>
        <v>0</v>
      </c>
      <c r="P90" s="12">
        <f t="shared" si="54"/>
        <v>0</v>
      </c>
      <c r="Q90" s="1"/>
    </row>
    <row r="91" spans="1:17" ht="15.75" thickBot="1" x14ac:dyDescent="0.3">
      <c r="A91" s="9" t="s">
        <v>29</v>
      </c>
      <c r="B91" s="10"/>
      <c r="C91" s="11">
        <f t="shared" ref="C91:P91" si="55">C90-C89</f>
        <v>1822.2222222222208</v>
      </c>
      <c r="D91" s="11">
        <f t="shared" si="55"/>
        <v>-500</v>
      </c>
      <c r="E91" s="11">
        <f t="shared" si="55"/>
        <v>32888.888888888891</v>
      </c>
      <c r="F91" s="11">
        <f t="shared" si="55"/>
        <v>140</v>
      </c>
      <c r="G91" s="11">
        <f t="shared" si="55"/>
        <v>700</v>
      </c>
      <c r="H91" s="11">
        <f t="shared" si="55"/>
        <v>1677.7777777777792</v>
      </c>
      <c r="I91" s="11">
        <f t="shared" si="55"/>
        <v>1233.333333333333</v>
      </c>
      <c r="J91" s="11">
        <f t="shared" si="55"/>
        <v>-9600</v>
      </c>
      <c r="K91" s="11">
        <f t="shared" si="55"/>
        <v>-5866.6666666666661</v>
      </c>
      <c r="L91" s="11">
        <f t="shared" si="55"/>
        <v>-400</v>
      </c>
      <c r="M91" s="11">
        <f t="shared" si="55"/>
        <v>-2133.3333333333335</v>
      </c>
      <c r="N91" s="11">
        <f t="shared" si="55"/>
        <v>16977.777777777777</v>
      </c>
      <c r="O91" s="11">
        <f t="shared" si="55"/>
        <v>-711.1111111111112</v>
      </c>
      <c r="P91" s="12">
        <f t="shared" si="55"/>
        <v>-200</v>
      </c>
      <c r="Q91" s="1"/>
    </row>
    <row r="92" spans="1:17" ht="15.75" thickBot="1" x14ac:dyDescent="0.3">
      <c r="A92" s="19" t="s">
        <v>47</v>
      </c>
      <c r="B92" s="20"/>
      <c r="C92" s="21">
        <f t="shared" ref="C92:P92" si="56">C91*C3</f>
        <v>45555.555555555518</v>
      </c>
      <c r="D92" s="21">
        <f t="shared" si="56"/>
        <v>-2500</v>
      </c>
      <c r="E92" s="21">
        <f t="shared" si="56"/>
        <v>822222.22222222225</v>
      </c>
      <c r="F92" s="21">
        <f t="shared" si="56"/>
        <v>14000</v>
      </c>
      <c r="G92" s="21">
        <f t="shared" si="56"/>
        <v>3500</v>
      </c>
      <c r="H92" s="21">
        <f t="shared" si="56"/>
        <v>41944.444444444482</v>
      </c>
      <c r="I92" s="21">
        <f t="shared" si="56"/>
        <v>61666.66666666665</v>
      </c>
      <c r="J92" s="21">
        <f t="shared" si="56"/>
        <v>-48000</v>
      </c>
      <c r="K92" s="21">
        <f t="shared" si="56"/>
        <v>-293333.33333333331</v>
      </c>
      <c r="L92" s="21">
        <f t="shared" si="56"/>
        <v>-40000</v>
      </c>
      <c r="M92" s="21">
        <f t="shared" si="56"/>
        <v>-160000</v>
      </c>
      <c r="N92" s="21">
        <f t="shared" si="56"/>
        <v>848888.88888888888</v>
      </c>
      <c r="O92" s="21">
        <f t="shared" si="56"/>
        <v>-53333.333333333343</v>
      </c>
      <c r="P92" s="22">
        <f t="shared" si="56"/>
        <v>-20000</v>
      </c>
      <c r="Q92" s="27">
        <f>SUM(C92:P92)</f>
        <v>1220611.1111111112</v>
      </c>
    </row>
    <row r="93" spans="1:17" ht="15.75" thickBot="1" x14ac:dyDescent="0.3">
      <c r="A93" s="3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5.75" thickBot="1" x14ac:dyDescent="0.3">
      <c r="A94" s="13" t="s">
        <v>4</v>
      </c>
      <c r="B94" s="20"/>
      <c r="C94" s="24" t="s">
        <v>10</v>
      </c>
      <c r="D94" s="24" t="s">
        <v>12</v>
      </c>
      <c r="E94" s="24" t="s">
        <v>15</v>
      </c>
      <c r="F94" s="24" t="s">
        <v>16</v>
      </c>
      <c r="G94" s="24" t="s">
        <v>17</v>
      </c>
      <c r="H94" s="24" t="s">
        <v>18</v>
      </c>
      <c r="I94" s="24" t="s">
        <v>19</v>
      </c>
      <c r="J94" s="24" t="s">
        <v>20</v>
      </c>
      <c r="K94" s="24" t="s">
        <v>21</v>
      </c>
      <c r="L94" s="24" t="s">
        <v>22</v>
      </c>
      <c r="M94" s="24" t="s">
        <v>23</v>
      </c>
      <c r="N94" s="24" t="s">
        <v>24</v>
      </c>
      <c r="O94" s="24" t="s">
        <v>25</v>
      </c>
      <c r="P94" s="25" t="s">
        <v>26</v>
      </c>
      <c r="Q94" s="1"/>
    </row>
    <row r="95" spans="1:17" x14ac:dyDescent="0.25">
      <c r="A95" s="34" t="s">
        <v>88</v>
      </c>
      <c r="B95" s="10" t="s">
        <v>11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>
        <v>3000</v>
      </c>
      <c r="P95" s="12"/>
      <c r="Q95" s="1"/>
    </row>
    <row r="96" spans="1:17" x14ac:dyDescent="0.25">
      <c r="A96" s="33"/>
      <c r="B96" s="17" t="s">
        <v>13</v>
      </c>
      <c r="C96" s="11">
        <f t="shared" si="39"/>
        <v>1022.2222222222222</v>
      </c>
      <c r="D96" s="11">
        <f t="shared" si="40"/>
        <v>1250</v>
      </c>
      <c r="E96" s="11">
        <f t="shared" si="41"/>
        <v>888.88888888888891</v>
      </c>
      <c r="F96" s="11">
        <f t="shared" si="42"/>
        <v>12.5</v>
      </c>
      <c r="G96" s="11">
        <f t="shared" si="43"/>
        <v>1225</v>
      </c>
      <c r="H96" s="11">
        <f t="shared" si="44"/>
        <v>977.77777777777783</v>
      </c>
      <c r="I96" s="11">
        <f t="shared" si="45"/>
        <v>533.33333333333337</v>
      </c>
      <c r="J96" s="11">
        <f t="shared" si="46"/>
        <v>1200</v>
      </c>
      <c r="K96" s="11">
        <f t="shared" si="47"/>
        <v>733.33333333333337</v>
      </c>
      <c r="L96" s="11">
        <f t="shared" si="48"/>
        <v>50</v>
      </c>
      <c r="M96" s="11">
        <f t="shared" si="49"/>
        <v>266.66666666666669</v>
      </c>
      <c r="N96" s="11">
        <f t="shared" si="50"/>
        <v>377.77777777777777</v>
      </c>
      <c r="O96" s="11">
        <f t="shared" si="51"/>
        <v>88.888888888888886</v>
      </c>
      <c r="P96" s="12">
        <f t="shared" si="52"/>
        <v>25</v>
      </c>
      <c r="Q96" s="1"/>
    </row>
    <row r="97" spans="1:17" x14ac:dyDescent="0.25">
      <c r="A97" s="33" t="s">
        <v>89</v>
      </c>
      <c r="B97" s="10" t="s">
        <v>11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2">
        <v>1000</v>
      </c>
      <c r="Q97" s="1"/>
    </row>
    <row r="98" spans="1:17" x14ac:dyDescent="0.25">
      <c r="A98" s="33"/>
      <c r="B98" s="10" t="s">
        <v>14</v>
      </c>
      <c r="C98" s="11">
        <f t="shared" si="39"/>
        <v>1022.2222222222222</v>
      </c>
      <c r="D98" s="11">
        <f t="shared" si="40"/>
        <v>1250</v>
      </c>
      <c r="E98" s="11">
        <f t="shared" si="41"/>
        <v>888.88888888888891</v>
      </c>
      <c r="F98" s="11">
        <f t="shared" si="42"/>
        <v>12.5</v>
      </c>
      <c r="G98" s="11">
        <f t="shared" si="43"/>
        <v>1225</v>
      </c>
      <c r="H98" s="11">
        <f t="shared" si="44"/>
        <v>977.77777777777783</v>
      </c>
      <c r="I98" s="11">
        <f t="shared" si="45"/>
        <v>533.33333333333337</v>
      </c>
      <c r="J98" s="11">
        <f t="shared" si="46"/>
        <v>1200</v>
      </c>
      <c r="K98" s="11">
        <f t="shared" si="47"/>
        <v>733.33333333333337</v>
      </c>
      <c r="L98" s="11">
        <f t="shared" si="48"/>
        <v>50</v>
      </c>
      <c r="M98" s="11">
        <f t="shared" si="49"/>
        <v>266.66666666666669</v>
      </c>
      <c r="N98" s="11">
        <f t="shared" si="50"/>
        <v>377.77777777777777</v>
      </c>
      <c r="O98" s="11">
        <f t="shared" si="51"/>
        <v>88.888888888888886</v>
      </c>
      <c r="P98" s="12">
        <f t="shared" si="52"/>
        <v>25</v>
      </c>
      <c r="Q98" s="1"/>
    </row>
    <row r="99" spans="1:17" x14ac:dyDescent="0.25">
      <c r="A99" s="33" t="s">
        <v>90</v>
      </c>
      <c r="B99" s="10" t="s">
        <v>11</v>
      </c>
      <c r="C99" s="11"/>
      <c r="D99" s="11"/>
      <c r="E99" s="11"/>
      <c r="F99" s="11"/>
      <c r="G99" s="11"/>
      <c r="H99" s="11"/>
      <c r="I99" s="11">
        <v>4000</v>
      </c>
      <c r="J99" s="11"/>
      <c r="K99" s="11"/>
      <c r="L99" s="11"/>
      <c r="M99" s="11"/>
      <c r="N99" s="11"/>
      <c r="O99" s="11"/>
      <c r="P99" s="12"/>
      <c r="Q99" s="1"/>
    </row>
    <row r="100" spans="1:17" x14ac:dyDescent="0.25">
      <c r="A100" s="33"/>
      <c r="B100" s="17" t="s">
        <v>13</v>
      </c>
      <c r="C100" s="11">
        <f t="shared" si="39"/>
        <v>1022.2222222222222</v>
      </c>
      <c r="D100" s="11">
        <f t="shared" si="40"/>
        <v>1250</v>
      </c>
      <c r="E100" s="11">
        <f t="shared" si="41"/>
        <v>888.88888888888891</v>
      </c>
      <c r="F100" s="11">
        <f t="shared" si="42"/>
        <v>12.5</v>
      </c>
      <c r="G100" s="11">
        <f t="shared" si="43"/>
        <v>1225</v>
      </c>
      <c r="H100" s="11">
        <f t="shared" si="44"/>
        <v>977.77777777777783</v>
      </c>
      <c r="I100" s="11">
        <f t="shared" si="45"/>
        <v>533.33333333333337</v>
      </c>
      <c r="J100" s="11">
        <f t="shared" si="46"/>
        <v>1200</v>
      </c>
      <c r="K100" s="11">
        <f t="shared" si="47"/>
        <v>733.33333333333337</v>
      </c>
      <c r="L100" s="11">
        <f t="shared" si="48"/>
        <v>50</v>
      </c>
      <c r="M100" s="11">
        <f t="shared" si="49"/>
        <v>266.66666666666669</v>
      </c>
      <c r="N100" s="11">
        <f t="shared" si="50"/>
        <v>377.77777777777777</v>
      </c>
      <c r="O100" s="11">
        <f t="shared" si="51"/>
        <v>88.888888888888886</v>
      </c>
      <c r="P100" s="12">
        <f t="shared" si="52"/>
        <v>25</v>
      </c>
      <c r="Q100" s="1"/>
    </row>
    <row r="101" spans="1:17" x14ac:dyDescent="0.25">
      <c r="A101" s="33" t="s">
        <v>91</v>
      </c>
      <c r="B101" s="10" t="s">
        <v>11</v>
      </c>
      <c r="C101" s="11"/>
      <c r="D101" s="11">
        <v>9500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2"/>
      <c r="Q101" s="1"/>
    </row>
    <row r="102" spans="1:17" x14ac:dyDescent="0.25">
      <c r="A102" s="33"/>
      <c r="B102" s="10" t="s">
        <v>14</v>
      </c>
      <c r="C102" s="11">
        <f t="shared" si="39"/>
        <v>1022.2222222222222</v>
      </c>
      <c r="D102" s="11">
        <f t="shared" si="40"/>
        <v>1250</v>
      </c>
      <c r="E102" s="11">
        <f t="shared" si="41"/>
        <v>888.88888888888891</v>
      </c>
      <c r="F102" s="11">
        <f t="shared" si="42"/>
        <v>12.5</v>
      </c>
      <c r="G102" s="11">
        <f t="shared" si="43"/>
        <v>1225</v>
      </c>
      <c r="H102" s="11">
        <f t="shared" si="44"/>
        <v>977.77777777777783</v>
      </c>
      <c r="I102" s="11">
        <f t="shared" si="45"/>
        <v>533.33333333333337</v>
      </c>
      <c r="J102" s="11">
        <f t="shared" si="46"/>
        <v>1200</v>
      </c>
      <c r="K102" s="11">
        <f t="shared" si="47"/>
        <v>733.33333333333337</v>
      </c>
      <c r="L102" s="11">
        <f t="shared" si="48"/>
        <v>50</v>
      </c>
      <c r="M102" s="11">
        <f t="shared" si="49"/>
        <v>266.66666666666669</v>
      </c>
      <c r="N102" s="11">
        <f t="shared" si="50"/>
        <v>377.77777777777777</v>
      </c>
      <c r="O102" s="11">
        <f t="shared" si="51"/>
        <v>88.888888888888886</v>
      </c>
      <c r="P102" s="12">
        <f t="shared" si="52"/>
        <v>25</v>
      </c>
      <c r="Q102" s="1"/>
    </row>
    <row r="103" spans="1:17" x14ac:dyDescent="0.25">
      <c r="A103" s="33" t="s">
        <v>92</v>
      </c>
      <c r="B103" s="10" t="s">
        <v>11</v>
      </c>
      <c r="C103" s="11"/>
      <c r="D103" s="11"/>
      <c r="E103" s="11"/>
      <c r="F103" s="11"/>
      <c r="G103" s="11">
        <v>10500</v>
      </c>
      <c r="H103" s="11"/>
      <c r="I103" s="11"/>
      <c r="J103" s="11"/>
      <c r="K103" s="11"/>
      <c r="L103" s="11"/>
      <c r="M103" s="11"/>
      <c r="N103" s="11"/>
      <c r="O103" s="11"/>
      <c r="P103" s="12"/>
      <c r="Q103" s="1"/>
    </row>
    <row r="104" spans="1:17" x14ac:dyDescent="0.25">
      <c r="A104" s="33"/>
      <c r="B104" s="17" t="s">
        <v>13</v>
      </c>
      <c r="C104" s="11">
        <f t="shared" si="39"/>
        <v>1022.2222222222222</v>
      </c>
      <c r="D104" s="11">
        <f t="shared" si="40"/>
        <v>1250</v>
      </c>
      <c r="E104" s="11">
        <f t="shared" si="41"/>
        <v>888.88888888888891</v>
      </c>
      <c r="F104" s="11">
        <f t="shared" si="42"/>
        <v>12.5</v>
      </c>
      <c r="G104" s="11">
        <f t="shared" si="43"/>
        <v>1225</v>
      </c>
      <c r="H104" s="11">
        <f t="shared" si="44"/>
        <v>977.77777777777783</v>
      </c>
      <c r="I104" s="11">
        <f t="shared" si="45"/>
        <v>533.33333333333337</v>
      </c>
      <c r="J104" s="11">
        <f t="shared" si="46"/>
        <v>1200</v>
      </c>
      <c r="K104" s="11">
        <f t="shared" si="47"/>
        <v>733.33333333333337</v>
      </c>
      <c r="L104" s="11">
        <f t="shared" si="48"/>
        <v>50</v>
      </c>
      <c r="M104" s="11">
        <f t="shared" si="49"/>
        <v>266.66666666666669</v>
      </c>
      <c r="N104" s="11">
        <f t="shared" si="50"/>
        <v>377.77777777777777</v>
      </c>
      <c r="O104" s="11">
        <f t="shared" si="51"/>
        <v>88.888888888888886</v>
      </c>
      <c r="P104" s="12">
        <f t="shared" si="52"/>
        <v>25</v>
      </c>
      <c r="Q104" s="1"/>
    </row>
    <row r="105" spans="1:17" x14ac:dyDescent="0.25">
      <c r="A105" s="33" t="s">
        <v>93</v>
      </c>
      <c r="B105" s="10" t="s">
        <v>11</v>
      </c>
      <c r="C105" s="11"/>
      <c r="D105" s="11"/>
      <c r="E105" s="11"/>
      <c r="F105" s="11">
        <v>200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2"/>
      <c r="Q105" s="1"/>
    </row>
    <row r="106" spans="1:17" x14ac:dyDescent="0.25">
      <c r="A106" s="33"/>
      <c r="B106" s="10" t="s">
        <v>14</v>
      </c>
      <c r="C106" s="11">
        <f t="shared" si="39"/>
        <v>1022.2222222222222</v>
      </c>
      <c r="D106" s="11">
        <f t="shared" si="40"/>
        <v>1250</v>
      </c>
      <c r="E106" s="11">
        <f t="shared" si="41"/>
        <v>888.88888888888891</v>
      </c>
      <c r="F106" s="11">
        <f t="shared" si="42"/>
        <v>12.5</v>
      </c>
      <c r="G106" s="11">
        <f t="shared" si="43"/>
        <v>1225</v>
      </c>
      <c r="H106" s="11">
        <f t="shared" si="44"/>
        <v>977.77777777777783</v>
      </c>
      <c r="I106" s="11">
        <f t="shared" si="45"/>
        <v>533.33333333333337</v>
      </c>
      <c r="J106" s="11">
        <f t="shared" si="46"/>
        <v>1200</v>
      </c>
      <c r="K106" s="11">
        <f t="shared" si="47"/>
        <v>733.33333333333337</v>
      </c>
      <c r="L106" s="11">
        <f t="shared" si="48"/>
        <v>50</v>
      </c>
      <c r="M106" s="11">
        <f t="shared" si="49"/>
        <v>266.66666666666669</v>
      </c>
      <c r="N106" s="11">
        <f t="shared" si="50"/>
        <v>377.77777777777777</v>
      </c>
      <c r="O106" s="11">
        <f t="shared" si="51"/>
        <v>88.888888888888886</v>
      </c>
      <c r="P106" s="12">
        <f t="shared" si="52"/>
        <v>25</v>
      </c>
      <c r="Q106" s="1"/>
    </row>
    <row r="107" spans="1:17" x14ac:dyDescent="0.25">
      <c r="A107" s="33" t="s">
        <v>94</v>
      </c>
      <c r="B107" s="10" t="s">
        <v>11</v>
      </c>
      <c r="C107" s="11"/>
      <c r="D107" s="11"/>
      <c r="E107" s="11"/>
      <c r="F107" s="11"/>
      <c r="G107" s="11"/>
      <c r="H107" s="11">
        <v>9500</v>
      </c>
      <c r="I107" s="11"/>
      <c r="J107" s="11"/>
      <c r="K107" s="11"/>
      <c r="L107" s="11"/>
      <c r="M107" s="11"/>
      <c r="N107" s="11"/>
      <c r="O107" s="11"/>
      <c r="P107" s="12"/>
      <c r="Q107" s="1"/>
    </row>
    <row r="108" spans="1:17" x14ac:dyDescent="0.25">
      <c r="A108" s="33"/>
      <c r="B108" s="17" t="s">
        <v>13</v>
      </c>
      <c r="C108" s="11">
        <f t="shared" si="39"/>
        <v>1022.2222222222222</v>
      </c>
      <c r="D108" s="11">
        <f t="shared" si="40"/>
        <v>1250</v>
      </c>
      <c r="E108" s="11">
        <f t="shared" si="41"/>
        <v>888.88888888888891</v>
      </c>
      <c r="F108" s="11">
        <f t="shared" si="42"/>
        <v>12.5</v>
      </c>
      <c r="G108" s="11">
        <f t="shared" si="43"/>
        <v>1225</v>
      </c>
      <c r="H108" s="11">
        <f t="shared" si="44"/>
        <v>977.77777777777783</v>
      </c>
      <c r="I108" s="11">
        <f t="shared" si="45"/>
        <v>533.33333333333337</v>
      </c>
      <c r="J108" s="11">
        <f t="shared" si="46"/>
        <v>1200</v>
      </c>
      <c r="K108" s="11">
        <f t="shared" si="47"/>
        <v>733.33333333333337</v>
      </c>
      <c r="L108" s="11">
        <f t="shared" si="48"/>
        <v>50</v>
      </c>
      <c r="M108" s="11">
        <f t="shared" si="49"/>
        <v>266.66666666666669</v>
      </c>
      <c r="N108" s="11">
        <f t="shared" si="50"/>
        <v>377.77777777777777</v>
      </c>
      <c r="O108" s="11">
        <f t="shared" si="51"/>
        <v>88.888888888888886</v>
      </c>
      <c r="P108" s="12">
        <f t="shared" si="52"/>
        <v>25</v>
      </c>
      <c r="Q108" s="1"/>
    </row>
    <row r="109" spans="1:17" x14ac:dyDescent="0.25">
      <c r="A109" s="33" t="s">
        <v>95</v>
      </c>
      <c r="B109" s="10" t="s">
        <v>11</v>
      </c>
      <c r="C109" s="11">
        <v>10000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2"/>
      <c r="Q109" s="1"/>
    </row>
    <row r="110" spans="1:17" ht="15.75" thickBot="1" x14ac:dyDescent="0.3">
      <c r="A110" s="35"/>
      <c r="B110" s="10" t="s">
        <v>14</v>
      </c>
      <c r="C110" s="11">
        <f t="shared" si="39"/>
        <v>1022.2222222222222</v>
      </c>
      <c r="D110" s="11">
        <f t="shared" si="40"/>
        <v>1250</v>
      </c>
      <c r="E110" s="11">
        <f t="shared" si="41"/>
        <v>888.88888888888891</v>
      </c>
      <c r="F110" s="11">
        <f t="shared" si="42"/>
        <v>12.5</v>
      </c>
      <c r="G110" s="11">
        <f t="shared" si="43"/>
        <v>1225</v>
      </c>
      <c r="H110" s="11">
        <f t="shared" si="44"/>
        <v>977.77777777777783</v>
      </c>
      <c r="I110" s="11">
        <f t="shared" si="45"/>
        <v>533.33333333333337</v>
      </c>
      <c r="J110" s="11">
        <f t="shared" si="46"/>
        <v>1200</v>
      </c>
      <c r="K110" s="11">
        <f t="shared" si="47"/>
        <v>733.33333333333337</v>
      </c>
      <c r="L110" s="11">
        <f t="shared" si="48"/>
        <v>50</v>
      </c>
      <c r="M110" s="11">
        <f t="shared" si="49"/>
        <v>266.66666666666669</v>
      </c>
      <c r="N110" s="11">
        <f t="shared" si="50"/>
        <v>377.77777777777777</v>
      </c>
      <c r="O110" s="11">
        <f t="shared" si="51"/>
        <v>88.888888888888886</v>
      </c>
      <c r="P110" s="12">
        <f t="shared" si="52"/>
        <v>25</v>
      </c>
      <c r="Q110" s="1"/>
    </row>
    <row r="111" spans="1:17" x14ac:dyDescent="0.25">
      <c r="A111" s="5" t="s">
        <v>50</v>
      </c>
      <c r="B111" s="6"/>
      <c r="C111" s="7">
        <f>C110+C108+C106+C104+C102+C100+C98+C96</f>
        <v>8177.7777777777792</v>
      </c>
      <c r="D111" s="7">
        <f t="shared" ref="D111:P111" si="57">D110+D108+D106+D104+D102+D100+D98+D96</f>
        <v>10000</v>
      </c>
      <c r="E111" s="7">
        <f t="shared" si="57"/>
        <v>7111.1111111111104</v>
      </c>
      <c r="F111" s="7">
        <f t="shared" si="57"/>
        <v>100</v>
      </c>
      <c r="G111" s="7">
        <f t="shared" si="57"/>
        <v>9800</v>
      </c>
      <c r="H111" s="7">
        <f t="shared" si="57"/>
        <v>7822.2222222222208</v>
      </c>
      <c r="I111" s="7">
        <f t="shared" si="57"/>
        <v>4266.666666666667</v>
      </c>
      <c r="J111" s="7">
        <f t="shared" si="57"/>
        <v>9600</v>
      </c>
      <c r="K111" s="7">
        <f t="shared" si="57"/>
        <v>5866.6666666666661</v>
      </c>
      <c r="L111" s="7">
        <f t="shared" si="57"/>
        <v>400</v>
      </c>
      <c r="M111" s="7">
        <f t="shared" si="57"/>
        <v>2133.3333333333335</v>
      </c>
      <c r="N111" s="7">
        <f t="shared" si="57"/>
        <v>3022.2222222222222</v>
      </c>
      <c r="O111" s="7">
        <f t="shared" si="57"/>
        <v>711.1111111111112</v>
      </c>
      <c r="P111" s="8">
        <f t="shared" si="57"/>
        <v>200</v>
      </c>
      <c r="Q111" s="1"/>
    </row>
    <row r="112" spans="1:17" x14ac:dyDescent="0.25">
      <c r="A112" s="9" t="s">
        <v>51</v>
      </c>
      <c r="B112" s="10"/>
      <c r="C112" s="11">
        <f>C109+C107+C105+C103+C101+C99+C97+C95</f>
        <v>10000</v>
      </c>
      <c r="D112" s="11">
        <f t="shared" ref="D112:P112" si="58">D109+D107+D105+D103+D101+D99+D97+D95</f>
        <v>9500</v>
      </c>
      <c r="E112" s="11">
        <f t="shared" si="58"/>
        <v>0</v>
      </c>
      <c r="F112" s="11">
        <f t="shared" si="58"/>
        <v>200</v>
      </c>
      <c r="G112" s="11">
        <f t="shared" si="58"/>
        <v>10500</v>
      </c>
      <c r="H112" s="11">
        <f t="shared" si="58"/>
        <v>9500</v>
      </c>
      <c r="I112" s="11">
        <f t="shared" si="58"/>
        <v>4000</v>
      </c>
      <c r="J112" s="11">
        <f t="shared" si="58"/>
        <v>0</v>
      </c>
      <c r="K112" s="11">
        <f t="shared" si="58"/>
        <v>0</v>
      </c>
      <c r="L112" s="11">
        <f t="shared" si="58"/>
        <v>0</v>
      </c>
      <c r="M112" s="11">
        <f t="shared" si="58"/>
        <v>0</v>
      </c>
      <c r="N112" s="11">
        <f t="shared" si="58"/>
        <v>0</v>
      </c>
      <c r="O112" s="11">
        <f t="shared" si="58"/>
        <v>3000</v>
      </c>
      <c r="P112" s="12">
        <f t="shared" si="58"/>
        <v>1000</v>
      </c>
      <c r="Q112" s="1"/>
    </row>
    <row r="113" spans="1:17" ht="15.75" thickBot="1" x14ac:dyDescent="0.3">
      <c r="A113" s="9" t="s">
        <v>29</v>
      </c>
      <c r="B113" s="10"/>
      <c r="C113" s="11">
        <f>C112-C111</f>
        <v>1822.2222222222208</v>
      </c>
      <c r="D113" s="11">
        <f t="shared" ref="D113:P113" si="59">D112-D111</f>
        <v>-500</v>
      </c>
      <c r="E113" s="11">
        <f t="shared" si="59"/>
        <v>-7111.1111111111104</v>
      </c>
      <c r="F113" s="11">
        <f t="shared" si="59"/>
        <v>100</v>
      </c>
      <c r="G113" s="11">
        <f t="shared" si="59"/>
        <v>700</v>
      </c>
      <c r="H113" s="11">
        <f t="shared" si="59"/>
        <v>1677.7777777777792</v>
      </c>
      <c r="I113" s="11">
        <f t="shared" si="59"/>
        <v>-266.66666666666697</v>
      </c>
      <c r="J113" s="11">
        <f t="shared" si="59"/>
        <v>-9600</v>
      </c>
      <c r="K113" s="11">
        <f t="shared" si="59"/>
        <v>-5866.6666666666661</v>
      </c>
      <c r="L113" s="11">
        <f t="shared" si="59"/>
        <v>-400</v>
      </c>
      <c r="M113" s="11">
        <f t="shared" si="59"/>
        <v>-2133.3333333333335</v>
      </c>
      <c r="N113" s="11">
        <f t="shared" si="59"/>
        <v>-3022.2222222222222</v>
      </c>
      <c r="O113" s="11">
        <f t="shared" si="59"/>
        <v>2288.8888888888887</v>
      </c>
      <c r="P113" s="12">
        <f t="shared" si="59"/>
        <v>800</v>
      </c>
      <c r="Q113" s="1"/>
    </row>
    <row r="114" spans="1:17" ht="15.75" thickBot="1" x14ac:dyDescent="0.3">
      <c r="A114" s="19" t="s">
        <v>44</v>
      </c>
      <c r="B114" s="20"/>
      <c r="C114" s="21">
        <f t="shared" ref="C114:P114" si="60">C113*C3</f>
        <v>45555.555555555518</v>
      </c>
      <c r="D114" s="21">
        <f t="shared" si="60"/>
        <v>-2500</v>
      </c>
      <c r="E114" s="21">
        <f t="shared" si="60"/>
        <v>-177777.77777777775</v>
      </c>
      <c r="F114" s="21">
        <f t="shared" si="60"/>
        <v>10000</v>
      </c>
      <c r="G114" s="21">
        <f t="shared" si="60"/>
        <v>3500</v>
      </c>
      <c r="H114" s="21">
        <f t="shared" si="60"/>
        <v>41944.444444444482</v>
      </c>
      <c r="I114" s="21">
        <f t="shared" si="60"/>
        <v>-13333.333333333348</v>
      </c>
      <c r="J114" s="21">
        <f t="shared" si="60"/>
        <v>-48000</v>
      </c>
      <c r="K114" s="21">
        <f t="shared" si="60"/>
        <v>-293333.33333333331</v>
      </c>
      <c r="L114" s="21">
        <f t="shared" si="60"/>
        <v>-40000</v>
      </c>
      <c r="M114" s="21">
        <f t="shared" si="60"/>
        <v>-160000</v>
      </c>
      <c r="N114" s="21">
        <f t="shared" si="60"/>
        <v>-151111.11111111109</v>
      </c>
      <c r="O114" s="21">
        <f t="shared" si="60"/>
        <v>171666.66666666666</v>
      </c>
      <c r="P114" s="22">
        <f t="shared" si="60"/>
        <v>80000</v>
      </c>
      <c r="Q114" s="27">
        <f>SUM(C114:P114)</f>
        <v>-533388.88888888899</v>
      </c>
    </row>
    <row r="115" spans="1:17" ht="15.75" thickBot="1" x14ac:dyDescent="0.3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ht="15.75" thickBot="1" x14ac:dyDescent="0.3">
      <c r="A116" s="13" t="s">
        <v>5</v>
      </c>
      <c r="B116" s="20"/>
      <c r="C116" s="24" t="s">
        <v>10</v>
      </c>
      <c r="D116" s="24" t="s">
        <v>12</v>
      </c>
      <c r="E116" s="24" t="s">
        <v>15</v>
      </c>
      <c r="F116" s="24" t="s">
        <v>16</v>
      </c>
      <c r="G116" s="24" t="s">
        <v>17</v>
      </c>
      <c r="H116" s="24" t="s">
        <v>18</v>
      </c>
      <c r="I116" s="24" t="s">
        <v>19</v>
      </c>
      <c r="J116" s="24" t="s">
        <v>20</v>
      </c>
      <c r="K116" s="24" t="s">
        <v>21</v>
      </c>
      <c r="L116" s="24" t="s">
        <v>22</v>
      </c>
      <c r="M116" s="24" t="s">
        <v>23</v>
      </c>
      <c r="N116" s="24" t="s">
        <v>24</v>
      </c>
      <c r="O116" s="24" t="s">
        <v>25</v>
      </c>
      <c r="P116" s="25" t="s">
        <v>26</v>
      </c>
      <c r="Q116" s="1"/>
    </row>
    <row r="117" spans="1:17" x14ac:dyDescent="0.25">
      <c r="A117" s="34" t="s">
        <v>96</v>
      </c>
      <c r="B117" s="10" t="s">
        <v>11</v>
      </c>
      <c r="C117" s="11"/>
      <c r="D117" s="11"/>
      <c r="E117" s="11"/>
      <c r="F117" s="11"/>
      <c r="G117" s="11"/>
      <c r="H117" s="11"/>
      <c r="I117" s="11"/>
      <c r="J117" s="11"/>
      <c r="K117" s="11">
        <v>22000</v>
      </c>
      <c r="L117" s="11"/>
      <c r="M117" s="11"/>
      <c r="N117" s="11"/>
      <c r="O117" s="11"/>
      <c r="P117" s="12"/>
      <c r="Q117" s="1"/>
    </row>
    <row r="118" spans="1:17" x14ac:dyDescent="0.25">
      <c r="A118" s="33"/>
      <c r="B118" s="17" t="s">
        <v>13</v>
      </c>
      <c r="C118" s="11">
        <f t="shared" si="39"/>
        <v>1022.2222222222222</v>
      </c>
      <c r="D118" s="11">
        <f t="shared" si="40"/>
        <v>1250</v>
      </c>
      <c r="E118" s="11">
        <f t="shared" si="41"/>
        <v>888.88888888888891</v>
      </c>
      <c r="F118" s="11">
        <f t="shared" si="42"/>
        <v>12.5</v>
      </c>
      <c r="G118" s="11">
        <f t="shared" si="43"/>
        <v>1225</v>
      </c>
      <c r="H118" s="11">
        <f t="shared" si="44"/>
        <v>977.77777777777783</v>
      </c>
      <c r="I118" s="11">
        <f t="shared" si="45"/>
        <v>533.33333333333337</v>
      </c>
      <c r="J118" s="11">
        <f t="shared" si="46"/>
        <v>1200</v>
      </c>
      <c r="K118" s="11">
        <f t="shared" si="47"/>
        <v>733.33333333333337</v>
      </c>
      <c r="L118" s="11">
        <f t="shared" si="48"/>
        <v>50</v>
      </c>
      <c r="M118" s="11">
        <f t="shared" si="49"/>
        <v>266.66666666666669</v>
      </c>
      <c r="N118" s="11">
        <f t="shared" si="50"/>
        <v>377.77777777777777</v>
      </c>
      <c r="O118" s="11">
        <f t="shared" si="51"/>
        <v>88.888888888888886</v>
      </c>
      <c r="P118" s="12">
        <f t="shared" si="52"/>
        <v>25</v>
      </c>
      <c r="Q118" s="1"/>
    </row>
    <row r="119" spans="1:17" x14ac:dyDescent="0.25">
      <c r="A119" s="33" t="s">
        <v>97</v>
      </c>
      <c r="B119" s="10" t="s">
        <v>11</v>
      </c>
      <c r="C119" s="11">
        <v>12000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2"/>
      <c r="Q119" s="1"/>
    </row>
    <row r="120" spans="1:17" x14ac:dyDescent="0.25">
      <c r="A120" s="33"/>
      <c r="B120" s="10" t="s">
        <v>14</v>
      </c>
      <c r="C120" s="11">
        <f t="shared" si="39"/>
        <v>1022.2222222222222</v>
      </c>
      <c r="D120" s="11">
        <f t="shared" si="40"/>
        <v>1250</v>
      </c>
      <c r="E120" s="11">
        <f t="shared" si="41"/>
        <v>888.88888888888891</v>
      </c>
      <c r="F120" s="11">
        <f t="shared" si="42"/>
        <v>12.5</v>
      </c>
      <c r="G120" s="11">
        <f t="shared" si="43"/>
        <v>1225</v>
      </c>
      <c r="H120" s="11">
        <f t="shared" si="44"/>
        <v>977.77777777777783</v>
      </c>
      <c r="I120" s="11">
        <f t="shared" si="45"/>
        <v>533.33333333333337</v>
      </c>
      <c r="J120" s="11">
        <f t="shared" si="46"/>
        <v>1200</v>
      </c>
      <c r="K120" s="11">
        <f t="shared" si="47"/>
        <v>733.33333333333337</v>
      </c>
      <c r="L120" s="11">
        <f t="shared" si="48"/>
        <v>50</v>
      </c>
      <c r="M120" s="11">
        <f t="shared" si="49"/>
        <v>266.66666666666669</v>
      </c>
      <c r="N120" s="11">
        <f t="shared" si="50"/>
        <v>377.77777777777777</v>
      </c>
      <c r="O120" s="11">
        <f t="shared" si="51"/>
        <v>88.888888888888886</v>
      </c>
      <c r="P120" s="12">
        <f t="shared" si="52"/>
        <v>25</v>
      </c>
      <c r="Q120" s="1"/>
    </row>
    <row r="121" spans="1:17" x14ac:dyDescent="0.25">
      <c r="A121" s="33" t="s">
        <v>98</v>
      </c>
      <c r="B121" s="10" t="s">
        <v>11</v>
      </c>
      <c r="C121" s="11"/>
      <c r="D121" s="11"/>
      <c r="E121" s="11"/>
      <c r="F121" s="11"/>
      <c r="G121" s="11"/>
      <c r="H121" s="11"/>
      <c r="I121" s="11"/>
      <c r="J121" s="11">
        <v>20000</v>
      </c>
      <c r="K121" s="11"/>
      <c r="L121" s="11"/>
      <c r="M121" s="11"/>
      <c r="N121" s="11"/>
      <c r="O121" s="11"/>
      <c r="P121" s="12"/>
      <c r="Q121" s="1"/>
    </row>
    <row r="122" spans="1:17" x14ac:dyDescent="0.25">
      <c r="A122" s="33"/>
      <c r="B122" s="17" t="s">
        <v>13</v>
      </c>
      <c r="C122" s="11">
        <f t="shared" si="39"/>
        <v>1022.2222222222222</v>
      </c>
      <c r="D122" s="11">
        <f t="shared" si="40"/>
        <v>1250</v>
      </c>
      <c r="E122" s="11">
        <f t="shared" si="41"/>
        <v>888.88888888888891</v>
      </c>
      <c r="F122" s="11">
        <f t="shared" si="42"/>
        <v>12.5</v>
      </c>
      <c r="G122" s="11">
        <f t="shared" si="43"/>
        <v>1225</v>
      </c>
      <c r="H122" s="11">
        <f t="shared" si="44"/>
        <v>977.77777777777783</v>
      </c>
      <c r="I122" s="11">
        <f t="shared" si="45"/>
        <v>533.33333333333337</v>
      </c>
      <c r="J122" s="11">
        <f t="shared" si="46"/>
        <v>1200</v>
      </c>
      <c r="K122" s="11">
        <f t="shared" si="47"/>
        <v>733.33333333333337</v>
      </c>
      <c r="L122" s="11">
        <f t="shared" si="48"/>
        <v>50</v>
      </c>
      <c r="M122" s="11">
        <f t="shared" si="49"/>
        <v>266.66666666666669</v>
      </c>
      <c r="N122" s="11">
        <f t="shared" si="50"/>
        <v>377.77777777777777</v>
      </c>
      <c r="O122" s="11">
        <f t="shared" si="51"/>
        <v>88.888888888888886</v>
      </c>
      <c r="P122" s="12">
        <f t="shared" si="52"/>
        <v>25</v>
      </c>
      <c r="Q122" s="1"/>
    </row>
    <row r="123" spans="1:17" x14ac:dyDescent="0.25">
      <c r="A123" s="33" t="s">
        <v>99</v>
      </c>
      <c r="B123" s="10" t="s">
        <v>11</v>
      </c>
      <c r="C123" s="11"/>
      <c r="D123" s="11">
        <v>9500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2"/>
      <c r="Q123" s="1"/>
    </row>
    <row r="124" spans="1:17" x14ac:dyDescent="0.25">
      <c r="A124" s="33"/>
      <c r="B124" s="10" t="s">
        <v>14</v>
      </c>
      <c r="C124" s="11">
        <f t="shared" si="39"/>
        <v>1022.2222222222222</v>
      </c>
      <c r="D124" s="11">
        <f t="shared" si="40"/>
        <v>1250</v>
      </c>
      <c r="E124" s="11">
        <f t="shared" si="41"/>
        <v>888.88888888888891</v>
      </c>
      <c r="F124" s="11">
        <f t="shared" si="42"/>
        <v>12.5</v>
      </c>
      <c r="G124" s="11">
        <f t="shared" si="43"/>
        <v>1225</v>
      </c>
      <c r="H124" s="11">
        <f t="shared" si="44"/>
        <v>977.77777777777783</v>
      </c>
      <c r="I124" s="11">
        <f t="shared" si="45"/>
        <v>533.33333333333337</v>
      </c>
      <c r="J124" s="11">
        <f t="shared" si="46"/>
        <v>1200</v>
      </c>
      <c r="K124" s="11">
        <f t="shared" si="47"/>
        <v>733.33333333333337</v>
      </c>
      <c r="L124" s="11">
        <f t="shared" si="48"/>
        <v>50</v>
      </c>
      <c r="M124" s="11">
        <f t="shared" si="49"/>
        <v>266.66666666666669</v>
      </c>
      <c r="N124" s="11">
        <f t="shared" si="50"/>
        <v>377.77777777777777</v>
      </c>
      <c r="O124" s="11">
        <f t="shared" si="51"/>
        <v>88.888888888888886</v>
      </c>
      <c r="P124" s="12">
        <f t="shared" si="52"/>
        <v>25</v>
      </c>
      <c r="Q124" s="1"/>
    </row>
    <row r="125" spans="1:17" x14ac:dyDescent="0.25">
      <c r="A125" s="33" t="s">
        <v>100</v>
      </c>
      <c r="B125" s="10" t="s">
        <v>11</v>
      </c>
      <c r="C125" s="11"/>
      <c r="D125" s="11"/>
      <c r="E125" s="11"/>
      <c r="F125" s="11"/>
      <c r="G125" s="11">
        <v>10500</v>
      </c>
      <c r="H125" s="11"/>
      <c r="I125" s="11"/>
      <c r="J125" s="11"/>
      <c r="K125" s="11"/>
      <c r="L125" s="11"/>
      <c r="M125" s="11"/>
      <c r="N125" s="11"/>
      <c r="O125" s="11"/>
      <c r="P125" s="12"/>
      <c r="Q125" s="1"/>
    </row>
    <row r="126" spans="1:17" x14ac:dyDescent="0.25">
      <c r="A126" s="33"/>
      <c r="B126" s="17" t="s">
        <v>13</v>
      </c>
      <c r="C126" s="11">
        <f t="shared" si="39"/>
        <v>1022.2222222222222</v>
      </c>
      <c r="D126" s="11">
        <f t="shared" si="40"/>
        <v>1250</v>
      </c>
      <c r="E126" s="11">
        <f t="shared" si="41"/>
        <v>888.88888888888891</v>
      </c>
      <c r="F126" s="11">
        <f t="shared" si="42"/>
        <v>12.5</v>
      </c>
      <c r="G126" s="11">
        <f t="shared" si="43"/>
        <v>1225</v>
      </c>
      <c r="H126" s="11">
        <f t="shared" si="44"/>
        <v>977.77777777777783</v>
      </c>
      <c r="I126" s="11">
        <f t="shared" si="45"/>
        <v>533.33333333333337</v>
      </c>
      <c r="J126" s="11">
        <f t="shared" si="46"/>
        <v>1200</v>
      </c>
      <c r="K126" s="11">
        <f t="shared" si="47"/>
        <v>733.33333333333337</v>
      </c>
      <c r="L126" s="11">
        <f t="shared" si="48"/>
        <v>50</v>
      </c>
      <c r="M126" s="11">
        <f t="shared" si="49"/>
        <v>266.66666666666669</v>
      </c>
      <c r="N126" s="11">
        <f t="shared" si="50"/>
        <v>377.77777777777777</v>
      </c>
      <c r="O126" s="11">
        <f t="shared" si="51"/>
        <v>88.888888888888886</v>
      </c>
      <c r="P126" s="12">
        <f t="shared" si="52"/>
        <v>25</v>
      </c>
      <c r="Q126" s="1"/>
    </row>
    <row r="127" spans="1:17" x14ac:dyDescent="0.25">
      <c r="A127" s="33" t="s">
        <v>101</v>
      </c>
      <c r="B127" s="10" t="s">
        <v>11</v>
      </c>
      <c r="C127" s="11"/>
      <c r="D127" s="11"/>
      <c r="E127" s="11"/>
      <c r="F127" s="11"/>
      <c r="G127" s="11"/>
      <c r="H127" s="11">
        <v>9500</v>
      </c>
      <c r="I127" s="11"/>
      <c r="J127" s="11"/>
      <c r="K127" s="11"/>
      <c r="L127" s="11"/>
      <c r="M127" s="11"/>
      <c r="N127" s="11"/>
      <c r="O127" s="11"/>
      <c r="P127" s="12"/>
      <c r="Q127" s="1"/>
    </row>
    <row r="128" spans="1:17" x14ac:dyDescent="0.25">
      <c r="A128" s="33"/>
      <c r="B128" s="10" t="s">
        <v>14</v>
      </c>
      <c r="C128" s="11">
        <f t="shared" si="39"/>
        <v>1022.2222222222222</v>
      </c>
      <c r="D128" s="11">
        <f t="shared" si="40"/>
        <v>1250</v>
      </c>
      <c r="E128" s="11">
        <f t="shared" si="41"/>
        <v>888.88888888888891</v>
      </c>
      <c r="F128" s="11">
        <f t="shared" si="42"/>
        <v>12.5</v>
      </c>
      <c r="G128" s="11">
        <f t="shared" si="43"/>
        <v>1225</v>
      </c>
      <c r="H128" s="11">
        <f t="shared" si="44"/>
        <v>977.77777777777783</v>
      </c>
      <c r="I128" s="11">
        <f t="shared" si="45"/>
        <v>533.33333333333337</v>
      </c>
      <c r="J128" s="11">
        <f t="shared" si="46"/>
        <v>1200</v>
      </c>
      <c r="K128" s="11">
        <f t="shared" si="47"/>
        <v>733.33333333333337</v>
      </c>
      <c r="L128" s="11">
        <f t="shared" si="48"/>
        <v>50</v>
      </c>
      <c r="M128" s="11">
        <f t="shared" si="49"/>
        <v>266.66666666666669</v>
      </c>
      <c r="N128" s="11">
        <f t="shared" si="50"/>
        <v>377.77777777777777</v>
      </c>
      <c r="O128" s="11">
        <f t="shared" si="51"/>
        <v>88.888888888888886</v>
      </c>
      <c r="P128" s="12">
        <f t="shared" si="52"/>
        <v>25</v>
      </c>
      <c r="Q128" s="1"/>
    </row>
    <row r="129" spans="1:17" x14ac:dyDescent="0.25">
      <c r="A129" s="33" t="s">
        <v>102</v>
      </c>
      <c r="B129" s="10" t="s">
        <v>11</v>
      </c>
      <c r="C129" s="11"/>
      <c r="D129" s="11"/>
      <c r="E129" s="11"/>
      <c r="F129" s="11">
        <v>80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2"/>
      <c r="Q129" s="1"/>
    </row>
    <row r="130" spans="1:17" x14ac:dyDescent="0.25">
      <c r="A130" s="33"/>
      <c r="B130" s="17" t="s">
        <v>13</v>
      </c>
      <c r="C130" s="11">
        <f t="shared" si="39"/>
        <v>1022.2222222222222</v>
      </c>
      <c r="D130" s="11">
        <f t="shared" si="40"/>
        <v>1250</v>
      </c>
      <c r="E130" s="11">
        <f t="shared" si="41"/>
        <v>888.88888888888891</v>
      </c>
      <c r="F130" s="11">
        <f t="shared" si="42"/>
        <v>12.5</v>
      </c>
      <c r="G130" s="11">
        <f t="shared" si="43"/>
        <v>1225</v>
      </c>
      <c r="H130" s="11">
        <f t="shared" si="44"/>
        <v>977.77777777777783</v>
      </c>
      <c r="I130" s="11">
        <f t="shared" si="45"/>
        <v>533.33333333333337</v>
      </c>
      <c r="J130" s="11">
        <f t="shared" si="46"/>
        <v>1200</v>
      </c>
      <c r="K130" s="11">
        <f t="shared" si="47"/>
        <v>733.33333333333337</v>
      </c>
      <c r="L130" s="11">
        <f t="shared" si="48"/>
        <v>50</v>
      </c>
      <c r="M130" s="11">
        <f t="shared" si="49"/>
        <v>266.66666666666669</v>
      </c>
      <c r="N130" s="11">
        <f t="shared" si="50"/>
        <v>377.77777777777777</v>
      </c>
      <c r="O130" s="11">
        <f t="shared" si="51"/>
        <v>88.888888888888886</v>
      </c>
      <c r="P130" s="12">
        <f t="shared" si="52"/>
        <v>25</v>
      </c>
      <c r="Q130" s="1"/>
    </row>
    <row r="131" spans="1:17" x14ac:dyDescent="0.25">
      <c r="A131" s="33" t="s">
        <v>103</v>
      </c>
      <c r="B131" s="10" t="s">
        <v>11</v>
      </c>
      <c r="C131" s="11"/>
      <c r="D131" s="11"/>
      <c r="E131" s="11"/>
      <c r="F131" s="11"/>
      <c r="G131" s="11"/>
      <c r="H131" s="11"/>
      <c r="I131" s="11">
        <v>5500</v>
      </c>
      <c r="J131" s="11"/>
      <c r="K131" s="11"/>
      <c r="L131" s="11"/>
      <c r="M131" s="11"/>
      <c r="N131" s="11"/>
      <c r="O131" s="11"/>
      <c r="P131" s="12"/>
      <c r="Q131" s="1"/>
    </row>
    <row r="132" spans="1:17" ht="15.75" thickBot="1" x14ac:dyDescent="0.3">
      <c r="A132" s="35"/>
      <c r="B132" s="10" t="s">
        <v>14</v>
      </c>
      <c r="C132" s="11">
        <f t="shared" si="39"/>
        <v>1022.2222222222222</v>
      </c>
      <c r="D132" s="11">
        <f t="shared" si="40"/>
        <v>1250</v>
      </c>
      <c r="E132" s="11">
        <f t="shared" si="41"/>
        <v>888.88888888888891</v>
      </c>
      <c r="F132" s="11">
        <f t="shared" si="42"/>
        <v>12.5</v>
      </c>
      <c r="G132" s="11">
        <f t="shared" si="43"/>
        <v>1225</v>
      </c>
      <c r="H132" s="11">
        <f t="shared" si="44"/>
        <v>977.77777777777783</v>
      </c>
      <c r="I132" s="11">
        <f t="shared" si="45"/>
        <v>533.33333333333337</v>
      </c>
      <c r="J132" s="11">
        <f t="shared" si="46"/>
        <v>1200</v>
      </c>
      <c r="K132" s="11">
        <f t="shared" si="47"/>
        <v>733.33333333333337</v>
      </c>
      <c r="L132" s="11">
        <f t="shared" si="48"/>
        <v>50</v>
      </c>
      <c r="M132" s="11">
        <f t="shared" si="49"/>
        <v>266.66666666666669</v>
      </c>
      <c r="N132" s="11">
        <f t="shared" si="50"/>
        <v>377.77777777777777</v>
      </c>
      <c r="O132" s="11">
        <f t="shared" si="51"/>
        <v>88.888888888888886</v>
      </c>
      <c r="P132" s="12">
        <f t="shared" si="52"/>
        <v>25</v>
      </c>
      <c r="Q132" s="1"/>
    </row>
    <row r="133" spans="1:17" x14ac:dyDescent="0.25">
      <c r="A133" s="5" t="s">
        <v>52</v>
      </c>
      <c r="B133" s="6"/>
      <c r="C133" s="7">
        <f>C132+C130+C128+C126+C124+C122+C120+C118</f>
        <v>8177.7777777777792</v>
      </c>
      <c r="D133" s="7">
        <f t="shared" ref="D133:P133" si="61">D132+D130+D128+D126+D124+D122+D120+D118</f>
        <v>10000</v>
      </c>
      <c r="E133" s="7">
        <f t="shared" si="61"/>
        <v>7111.1111111111104</v>
      </c>
      <c r="F133" s="7">
        <f t="shared" si="61"/>
        <v>100</v>
      </c>
      <c r="G133" s="7">
        <f t="shared" si="61"/>
        <v>9800</v>
      </c>
      <c r="H133" s="7">
        <f t="shared" si="61"/>
        <v>7822.2222222222208</v>
      </c>
      <c r="I133" s="7">
        <f t="shared" si="61"/>
        <v>4266.666666666667</v>
      </c>
      <c r="J133" s="7">
        <f t="shared" si="61"/>
        <v>9600</v>
      </c>
      <c r="K133" s="7">
        <f t="shared" si="61"/>
        <v>5866.6666666666661</v>
      </c>
      <c r="L133" s="7">
        <f t="shared" si="61"/>
        <v>400</v>
      </c>
      <c r="M133" s="7">
        <f t="shared" si="61"/>
        <v>2133.3333333333335</v>
      </c>
      <c r="N133" s="7">
        <f t="shared" si="61"/>
        <v>3022.2222222222222</v>
      </c>
      <c r="O133" s="7">
        <f t="shared" si="61"/>
        <v>711.1111111111112</v>
      </c>
      <c r="P133" s="8">
        <f t="shared" si="61"/>
        <v>200</v>
      </c>
      <c r="Q133" s="1"/>
    </row>
    <row r="134" spans="1:17" x14ac:dyDescent="0.25">
      <c r="A134" s="9" t="s">
        <v>53</v>
      </c>
      <c r="B134" s="10"/>
      <c r="C134" s="11">
        <f>C131+C129+C127+C125+C123+C121+C119+C117</f>
        <v>12000</v>
      </c>
      <c r="D134" s="11">
        <f t="shared" ref="D134:P134" si="62">D131+D129+D127+D125+D123+D121+D119+D117</f>
        <v>9500</v>
      </c>
      <c r="E134" s="11">
        <f t="shared" si="62"/>
        <v>0</v>
      </c>
      <c r="F134" s="11">
        <f t="shared" si="62"/>
        <v>80</v>
      </c>
      <c r="G134" s="11">
        <f t="shared" si="62"/>
        <v>10500</v>
      </c>
      <c r="H134" s="11">
        <f t="shared" si="62"/>
        <v>9500</v>
      </c>
      <c r="I134" s="11">
        <f t="shared" si="62"/>
        <v>5500</v>
      </c>
      <c r="J134" s="11">
        <f t="shared" si="62"/>
        <v>20000</v>
      </c>
      <c r="K134" s="11">
        <f t="shared" si="62"/>
        <v>22000</v>
      </c>
      <c r="L134" s="11">
        <f t="shared" si="62"/>
        <v>0</v>
      </c>
      <c r="M134" s="11">
        <f t="shared" si="62"/>
        <v>0</v>
      </c>
      <c r="N134" s="11">
        <f t="shared" si="62"/>
        <v>0</v>
      </c>
      <c r="O134" s="11">
        <f t="shared" si="62"/>
        <v>0</v>
      </c>
      <c r="P134" s="12">
        <f t="shared" si="62"/>
        <v>0</v>
      </c>
      <c r="Q134" s="1"/>
    </row>
    <row r="135" spans="1:17" ht="15.75" thickBot="1" x14ac:dyDescent="0.3">
      <c r="A135" s="9" t="s">
        <v>29</v>
      </c>
      <c r="B135" s="10"/>
      <c r="C135" s="11">
        <f>C134-C133</f>
        <v>3822.2222222222208</v>
      </c>
      <c r="D135" s="11">
        <f t="shared" ref="D135:P135" si="63">D134-D133</f>
        <v>-500</v>
      </c>
      <c r="E135" s="11">
        <f t="shared" si="63"/>
        <v>-7111.1111111111104</v>
      </c>
      <c r="F135" s="11">
        <f t="shared" si="63"/>
        <v>-20</v>
      </c>
      <c r="G135" s="11">
        <f t="shared" si="63"/>
        <v>700</v>
      </c>
      <c r="H135" s="11">
        <f t="shared" si="63"/>
        <v>1677.7777777777792</v>
      </c>
      <c r="I135" s="11">
        <f t="shared" si="63"/>
        <v>1233.333333333333</v>
      </c>
      <c r="J135" s="11">
        <f t="shared" si="63"/>
        <v>10400</v>
      </c>
      <c r="K135" s="11">
        <f t="shared" si="63"/>
        <v>16133.333333333334</v>
      </c>
      <c r="L135" s="11">
        <f t="shared" si="63"/>
        <v>-400</v>
      </c>
      <c r="M135" s="11">
        <f t="shared" si="63"/>
        <v>-2133.3333333333335</v>
      </c>
      <c r="N135" s="11">
        <f t="shared" si="63"/>
        <v>-3022.2222222222222</v>
      </c>
      <c r="O135" s="11">
        <f t="shared" si="63"/>
        <v>-711.1111111111112</v>
      </c>
      <c r="P135" s="12">
        <f t="shared" si="63"/>
        <v>-200</v>
      </c>
      <c r="Q135" s="1"/>
    </row>
    <row r="136" spans="1:17" ht="15.75" thickBot="1" x14ac:dyDescent="0.3">
      <c r="A136" s="19" t="s">
        <v>44</v>
      </c>
      <c r="B136" s="20"/>
      <c r="C136" s="21">
        <f t="shared" ref="C136:P136" si="64">C135*C3</f>
        <v>95555.555555555518</v>
      </c>
      <c r="D136" s="21">
        <f t="shared" si="64"/>
        <v>-2500</v>
      </c>
      <c r="E136" s="21">
        <f t="shared" si="64"/>
        <v>-177777.77777777775</v>
      </c>
      <c r="F136" s="21">
        <f t="shared" si="64"/>
        <v>-2000</v>
      </c>
      <c r="G136" s="21">
        <f t="shared" si="64"/>
        <v>3500</v>
      </c>
      <c r="H136" s="21">
        <f t="shared" si="64"/>
        <v>41944.444444444482</v>
      </c>
      <c r="I136" s="21">
        <f t="shared" si="64"/>
        <v>61666.66666666665</v>
      </c>
      <c r="J136" s="21">
        <f t="shared" si="64"/>
        <v>52000</v>
      </c>
      <c r="K136" s="21">
        <f t="shared" si="64"/>
        <v>806666.66666666674</v>
      </c>
      <c r="L136" s="21">
        <f t="shared" si="64"/>
        <v>-40000</v>
      </c>
      <c r="M136" s="21">
        <f t="shared" si="64"/>
        <v>-160000</v>
      </c>
      <c r="N136" s="21">
        <f t="shared" si="64"/>
        <v>-151111.11111111109</v>
      </c>
      <c r="O136" s="21">
        <f t="shared" si="64"/>
        <v>-53333.333333333343</v>
      </c>
      <c r="P136" s="22">
        <f t="shared" si="64"/>
        <v>-20000</v>
      </c>
      <c r="Q136" s="27">
        <f>SUM(C136:P136)</f>
        <v>454611.11111111112</v>
      </c>
    </row>
    <row r="137" spans="1:17" ht="15.75" thickBot="1" x14ac:dyDescent="0.3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ht="15.75" thickBot="1" x14ac:dyDescent="0.3">
      <c r="A138" s="13" t="s">
        <v>6</v>
      </c>
      <c r="B138" s="20"/>
      <c r="C138" s="24" t="s">
        <v>10</v>
      </c>
      <c r="D138" s="24" t="s">
        <v>12</v>
      </c>
      <c r="E138" s="24" t="s">
        <v>15</v>
      </c>
      <c r="F138" s="24" t="s">
        <v>16</v>
      </c>
      <c r="G138" s="24" t="s">
        <v>17</v>
      </c>
      <c r="H138" s="24" t="s">
        <v>18</v>
      </c>
      <c r="I138" s="24" t="s">
        <v>19</v>
      </c>
      <c r="J138" s="24" t="s">
        <v>20</v>
      </c>
      <c r="K138" s="24" t="s">
        <v>21</v>
      </c>
      <c r="L138" s="24" t="s">
        <v>22</v>
      </c>
      <c r="M138" s="24" t="s">
        <v>23</v>
      </c>
      <c r="N138" s="24" t="s">
        <v>24</v>
      </c>
      <c r="O138" s="24" t="s">
        <v>25</v>
      </c>
      <c r="P138" s="25" t="s">
        <v>26</v>
      </c>
      <c r="Q138" s="1"/>
    </row>
    <row r="139" spans="1:17" x14ac:dyDescent="0.25">
      <c r="A139" s="32" t="s">
        <v>104</v>
      </c>
      <c r="B139" s="3" t="s">
        <v>11</v>
      </c>
      <c r="C139" s="1"/>
      <c r="D139" s="1"/>
      <c r="E139" s="1"/>
      <c r="F139" s="1"/>
      <c r="G139" s="1"/>
      <c r="H139" s="1"/>
      <c r="I139" s="1"/>
      <c r="J139" s="1">
        <v>22000</v>
      </c>
      <c r="K139" s="1"/>
      <c r="L139" s="1"/>
      <c r="M139" s="1"/>
      <c r="N139" s="1"/>
      <c r="O139" s="1"/>
      <c r="P139" s="1"/>
      <c r="Q139" s="1"/>
    </row>
    <row r="140" spans="1:17" x14ac:dyDescent="0.25">
      <c r="A140" s="30"/>
      <c r="B140" s="2" t="s">
        <v>13</v>
      </c>
      <c r="C140" s="1">
        <f t="shared" si="39"/>
        <v>1022.2222222222222</v>
      </c>
      <c r="D140" s="1">
        <f t="shared" si="40"/>
        <v>1250</v>
      </c>
      <c r="E140" s="1">
        <f t="shared" si="41"/>
        <v>888.88888888888891</v>
      </c>
      <c r="F140" s="1">
        <f t="shared" si="42"/>
        <v>12.5</v>
      </c>
      <c r="G140" s="1">
        <f t="shared" si="43"/>
        <v>1225</v>
      </c>
      <c r="H140" s="1">
        <f t="shared" si="44"/>
        <v>977.77777777777783</v>
      </c>
      <c r="I140" s="1">
        <f t="shared" si="45"/>
        <v>533.33333333333337</v>
      </c>
      <c r="J140" s="1">
        <f t="shared" si="46"/>
        <v>1200</v>
      </c>
      <c r="K140" s="1">
        <f t="shared" si="47"/>
        <v>733.33333333333337</v>
      </c>
      <c r="L140" s="1">
        <f t="shared" si="48"/>
        <v>50</v>
      </c>
      <c r="M140" s="1">
        <f t="shared" si="49"/>
        <v>266.66666666666669</v>
      </c>
      <c r="N140" s="1">
        <f t="shared" si="50"/>
        <v>377.77777777777777</v>
      </c>
      <c r="O140" s="1">
        <f t="shared" si="51"/>
        <v>88.888888888888886</v>
      </c>
      <c r="P140" s="1">
        <f t="shared" si="52"/>
        <v>25</v>
      </c>
      <c r="Q140" s="1"/>
    </row>
    <row r="141" spans="1:17" x14ac:dyDescent="0.25">
      <c r="A141" s="30" t="s">
        <v>105</v>
      </c>
      <c r="B141" s="3" t="s">
        <v>11</v>
      </c>
      <c r="C141" s="1">
        <v>10000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30"/>
      <c r="B142" s="3" t="s">
        <v>14</v>
      </c>
      <c r="C142" s="1">
        <f t="shared" si="39"/>
        <v>1022.2222222222222</v>
      </c>
      <c r="D142" s="1">
        <f t="shared" si="40"/>
        <v>1250</v>
      </c>
      <c r="E142" s="1">
        <f t="shared" si="41"/>
        <v>888.88888888888891</v>
      </c>
      <c r="F142" s="1">
        <f t="shared" si="42"/>
        <v>12.5</v>
      </c>
      <c r="G142" s="1">
        <f t="shared" si="43"/>
        <v>1225</v>
      </c>
      <c r="H142" s="1">
        <f t="shared" si="44"/>
        <v>977.77777777777783</v>
      </c>
      <c r="I142" s="1">
        <f t="shared" si="45"/>
        <v>533.33333333333337</v>
      </c>
      <c r="J142" s="1">
        <f t="shared" si="46"/>
        <v>1200</v>
      </c>
      <c r="K142" s="1">
        <f t="shared" si="47"/>
        <v>733.33333333333337</v>
      </c>
      <c r="L142" s="1">
        <f t="shared" si="48"/>
        <v>50</v>
      </c>
      <c r="M142" s="1">
        <f t="shared" si="49"/>
        <v>266.66666666666669</v>
      </c>
      <c r="N142" s="1">
        <f t="shared" si="50"/>
        <v>377.77777777777777</v>
      </c>
      <c r="O142" s="1">
        <f t="shared" si="51"/>
        <v>88.888888888888886</v>
      </c>
      <c r="P142" s="1">
        <f t="shared" si="52"/>
        <v>25</v>
      </c>
      <c r="Q142" s="1"/>
    </row>
    <row r="143" spans="1:17" x14ac:dyDescent="0.25">
      <c r="A143" s="30" t="s">
        <v>106</v>
      </c>
      <c r="B143" s="3" t="s">
        <v>11</v>
      </c>
      <c r="C143" s="1"/>
      <c r="D143" s="1"/>
      <c r="E143" s="1"/>
      <c r="F143" s="1"/>
      <c r="G143" s="1"/>
      <c r="H143" s="1"/>
      <c r="I143" s="1">
        <v>5500</v>
      </c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30"/>
      <c r="B144" s="2" t="s">
        <v>13</v>
      </c>
      <c r="C144" s="1">
        <f t="shared" si="39"/>
        <v>1022.2222222222222</v>
      </c>
      <c r="D144" s="1">
        <f t="shared" si="40"/>
        <v>1250</v>
      </c>
      <c r="E144" s="1">
        <f t="shared" si="41"/>
        <v>888.88888888888891</v>
      </c>
      <c r="F144" s="1">
        <f t="shared" si="42"/>
        <v>12.5</v>
      </c>
      <c r="G144" s="1">
        <f t="shared" si="43"/>
        <v>1225</v>
      </c>
      <c r="H144" s="1">
        <f t="shared" si="44"/>
        <v>977.77777777777783</v>
      </c>
      <c r="I144" s="1">
        <f t="shared" si="45"/>
        <v>533.33333333333337</v>
      </c>
      <c r="J144" s="1">
        <f t="shared" si="46"/>
        <v>1200</v>
      </c>
      <c r="K144" s="1">
        <f t="shared" si="47"/>
        <v>733.33333333333337</v>
      </c>
      <c r="L144" s="1">
        <f t="shared" si="48"/>
        <v>50</v>
      </c>
      <c r="M144" s="1">
        <f t="shared" si="49"/>
        <v>266.66666666666669</v>
      </c>
      <c r="N144" s="1">
        <f t="shared" si="50"/>
        <v>377.77777777777777</v>
      </c>
      <c r="O144" s="1">
        <f t="shared" si="51"/>
        <v>88.888888888888886</v>
      </c>
      <c r="P144" s="1">
        <f t="shared" si="52"/>
        <v>25</v>
      </c>
      <c r="Q144" s="1"/>
    </row>
    <row r="145" spans="1:17" x14ac:dyDescent="0.25">
      <c r="A145" s="30" t="s">
        <v>107</v>
      </c>
      <c r="B145" s="3" t="s">
        <v>11</v>
      </c>
      <c r="C145" s="1"/>
      <c r="D145" s="1"/>
      <c r="E145" s="1"/>
      <c r="F145" s="1"/>
      <c r="G145" s="1"/>
      <c r="H145" s="1">
        <v>12000</v>
      </c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30"/>
      <c r="B146" s="3" t="s">
        <v>14</v>
      </c>
      <c r="C146" s="1">
        <f t="shared" si="39"/>
        <v>1022.2222222222222</v>
      </c>
      <c r="D146" s="1">
        <f t="shared" si="40"/>
        <v>1250</v>
      </c>
      <c r="E146" s="1">
        <f t="shared" si="41"/>
        <v>888.88888888888891</v>
      </c>
      <c r="F146" s="1">
        <f t="shared" si="42"/>
        <v>12.5</v>
      </c>
      <c r="G146" s="1">
        <f t="shared" si="43"/>
        <v>1225</v>
      </c>
      <c r="H146" s="1">
        <f t="shared" si="44"/>
        <v>977.77777777777783</v>
      </c>
      <c r="I146" s="1">
        <f t="shared" si="45"/>
        <v>533.33333333333337</v>
      </c>
      <c r="J146" s="1">
        <f t="shared" si="46"/>
        <v>1200</v>
      </c>
      <c r="K146" s="1">
        <f t="shared" si="47"/>
        <v>733.33333333333337</v>
      </c>
      <c r="L146" s="1">
        <f t="shared" si="48"/>
        <v>50</v>
      </c>
      <c r="M146" s="1">
        <f t="shared" si="49"/>
        <v>266.66666666666669</v>
      </c>
      <c r="N146" s="1">
        <f t="shared" si="50"/>
        <v>377.77777777777777</v>
      </c>
      <c r="O146" s="1">
        <f t="shared" si="51"/>
        <v>88.888888888888886</v>
      </c>
      <c r="P146" s="1">
        <f t="shared" si="52"/>
        <v>25</v>
      </c>
      <c r="Q146" s="1"/>
    </row>
    <row r="147" spans="1:17" x14ac:dyDescent="0.25">
      <c r="A147" s="30" t="s">
        <v>108</v>
      </c>
      <c r="B147" s="3" t="s">
        <v>11</v>
      </c>
      <c r="C147" s="1"/>
      <c r="D147" s="1"/>
      <c r="E147" s="1"/>
      <c r="F147" s="1">
        <v>80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30"/>
      <c r="B148" s="2" t="s">
        <v>13</v>
      </c>
      <c r="C148" s="1">
        <f t="shared" si="39"/>
        <v>1022.2222222222222</v>
      </c>
      <c r="D148" s="1">
        <f t="shared" si="40"/>
        <v>1250</v>
      </c>
      <c r="E148" s="1">
        <f t="shared" si="41"/>
        <v>888.88888888888891</v>
      </c>
      <c r="F148" s="1">
        <f t="shared" si="42"/>
        <v>12.5</v>
      </c>
      <c r="G148" s="1">
        <f t="shared" si="43"/>
        <v>1225</v>
      </c>
      <c r="H148" s="1">
        <f t="shared" si="44"/>
        <v>977.77777777777783</v>
      </c>
      <c r="I148" s="1">
        <f t="shared" si="45"/>
        <v>533.33333333333337</v>
      </c>
      <c r="J148" s="1">
        <f t="shared" si="46"/>
        <v>1200</v>
      </c>
      <c r="K148" s="1">
        <f t="shared" si="47"/>
        <v>733.33333333333337</v>
      </c>
      <c r="L148" s="1">
        <f t="shared" si="48"/>
        <v>50</v>
      </c>
      <c r="M148" s="1">
        <f t="shared" si="49"/>
        <v>266.66666666666669</v>
      </c>
      <c r="N148" s="1">
        <f t="shared" si="50"/>
        <v>377.77777777777777</v>
      </c>
      <c r="O148" s="1">
        <f t="shared" si="51"/>
        <v>88.888888888888886</v>
      </c>
      <c r="P148" s="1">
        <f t="shared" si="52"/>
        <v>25</v>
      </c>
      <c r="Q148" s="1"/>
    </row>
    <row r="149" spans="1:17" x14ac:dyDescent="0.25">
      <c r="A149" s="30" t="s">
        <v>109</v>
      </c>
      <c r="B149" s="3" t="s">
        <v>11</v>
      </c>
      <c r="C149" s="1"/>
      <c r="D149" s="1"/>
      <c r="E149" s="1"/>
      <c r="F149" s="1"/>
      <c r="G149" s="1">
        <v>10500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30"/>
      <c r="B150" s="3" t="s">
        <v>14</v>
      </c>
      <c r="C150" s="1">
        <f t="shared" si="39"/>
        <v>1022.2222222222222</v>
      </c>
      <c r="D150" s="1">
        <f t="shared" si="40"/>
        <v>1250</v>
      </c>
      <c r="E150" s="1">
        <f t="shared" si="41"/>
        <v>888.88888888888891</v>
      </c>
      <c r="F150" s="1">
        <f t="shared" si="42"/>
        <v>12.5</v>
      </c>
      <c r="G150" s="1">
        <f t="shared" si="43"/>
        <v>1225</v>
      </c>
      <c r="H150" s="1">
        <f t="shared" si="44"/>
        <v>977.77777777777783</v>
      </c>
      <c r="I150" s="1">
        <f t="shared" si="45"/>
        <v>533.33333333333337</v>
      </c>
      <c r="J150" s="1">
        <f t="shared" si="46"/>
        <v>1200</v>
      </c>
      <c r="K150" s="1">
        <f t="shared" si="47"/>
        <v>733.33333333333337</v>
      </c>
      <c r="L150" s="1">
        <f t="shared" si="48"/>
        <v>50</v>
      </c>
      <c r="M150" s="1">
        <f t="shared" si="49"/>
        <v>266.66666666666669</v>
      </c>
      <c r="N150" s="1">
        <f t="shared" si="50"/>
        <v>377.77777777777777</v>
      </c>
      <c r="O150" s="1">
        <f t="shared" si="51"/>
        <v>88.888888888888886</v>
      </c>
      <c r="P150" s="1">
        <f t="shared" si="52"/>
        <v>25</v>
      </c>
      <c r="Q150" s="1"/>
    </row>
    <row r="151" spans="1:17" x14ac:dyDescent="0.25">
      <c r="A151" s="30" t="s">
        <v>110</v>
      </c>
      <c r="B151" s="3" t="s">
        <v>11</v>
      </c>
      <c r="C151" s="1"/>
      <c r="D151" s="1">
        <v>9500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5.75" thickBot="1" x14ac:dyDescent="0.3">
      <c r="A152" s="31"/>
      <c r="B152" s="2" t="s">
        <v>13</v>
      </c>
      <c r="C152" s="1">
        <f t="shared" ref="C152:C196" si="65">$C$1*8/10/9/8</f>
        <v>1022.2222222222222</v>
      </c>
      <c r="D152" s="1">
        <f t="shared" ref="D152:D196" si="66">$D$1*9/10/9/8</f>
        <v>1250</v>
      </c>
      <c r="E152" s="1">
        <f t="shared" ref="E152:E196" si="67">$E$1*8/10/9/8</f>
        <v>888.88888888888891</v>
      </c>
      <c r="F152" s="1">
        <f t="shared" ref="F152:F196" si="68">$F$1*9/10/9/8</f>
        <v>12.5</v>
      </c>
      <c r="G152" s="1">
        <f t="shared" ref="G152:G196" si="69">$G$1*9/10/9/8</f>
        <v>1225</v>
      </c>
      <c r="H152" s="1">
        <f t="shared" ref="H152:H196" si="70">$H$1*8/10/9/8</f>
        <v>977.77777777777783</v>
      </c>
      <c r="I152" s="1">
        <f t="shared" ref="I152:I196" si="71">$I$1*8/10/9/8</f>
        <v>533.33333333333337</v>
      </c>
      <c r="J152" s="1">
        <f t="shared" ref="J152:J196" si="72">$J$1*9/10/9/8</f>
        <v>1200</v>
      </c>
      <c r="K152" s="1">
        <f t="shared" ref="K152:K196" si="73">$K$1*8/10/9/8</f>
        <v>733.33333333333337</v>
      </c>
      <c r="L152" s="1">
        <f t="shared" ref="L152:L196" si="74">$L$1*9/10/9/8</f>
        <v>50</v>
      </c>
      <c r="M152" s="1">
        <f t="shared" ref="M152:M196" si="75">$M$1*8/10/9/8</f>
        <v>266.66666666666669</v>
      </c>
      <c r="N152" s="1">
        <f t="shared" ref="N152:N196" si="76">$N$1*8/10/9/8</f>
        <v>377.77777777777777</v>
      </c>
      <c r="O152" s="1">
        <f t="shared" ref="O152:O196" si="77">$O$1*8/10/9/8</f>
        <v>88.888888888888886</v>
      </c>
      <c r="P152" s="1">
        <f t="shared" ref="P152:P196" si="78">$P$1*9/10/9/8</f>
        <v>25</v>
      </c>
      <c r="Q152" s="1"/>
    </row>
    <row r="153" spans="1:17" x14ac:dyDescent="0.25">
      <c r="A153" s="5" t="s">
        <v>54</v>
      </c>
      <c r="B153" s="6"/>
      <c r="C153" s="7">
        <f>C152+C150+C148+C146+C144+C142+C140</f>
        <v>7155.5555555555566</v>
      </c>
      <c r="D153" s="7">
        <f t="shared" ref="D153:P153" si="79">D152+D150+D148+D146+D144+D142+D140</f>
        <v>8750</v>
      </c>
      <c r="E153" s="7">
        <f t="shared" si="79"/>
        <v>6222.2222222222217</v>
      </c>
      <c r="F153" s="7">
        <f t="shared" si="79"/>
        <v>87.5</v>
      </c>
      <c r="G153" s="7">
        <f t="shared" si="79"/>
        <v>8575</v>
      </c>
      <c r="H153" s="7">
        <f t="shared" si="79"/>
        <v>6844.4444444444434</v>
      </c>
      <c r="I153" s="7">
        <f t="shared" si="79"/>
        <v>3733.3333333333339</v>
      </c>
      <c r="J153" s="7">
        <f t="shared" si="79"/>
        <v>8400</v>
      </c>
      <c r="K153" s="7">
        <f t="shared" si="79"/>
        <v>5133.333333333333</v>
      </c>
      <c r="L153" s="7">
        <f t="shared" si="79"/>
        <v>350</v>
      </c>
      <c r="M153" s="7">
        <f t="shared" si="79"/>
        <v>1866.666666666667</v>
      </c>
      <c r="N153" s="7">
        <f t="shared" si="79"/>
        <v>2644.4444444444443</v>
      </c>
      <c r="O153" s="7">
        <f t="shared" si="79"/>
        <v>622.22222222222229</v>
      </c>
      <c r="P153" s="7">
        <f t="shared" si="79"/>
        <v>175</v>
      </c>
      <c r="Q153" s="1"/>
    </row>
    <row r="154" spans="1:17" x14ac:dyDescent="0.25">
      <c r="A154" s="9" t="s">
        <v>55</v>
      </c>
      <c r="B154" s="10"/>
      <c r="C154" s="11">
        <f>C151+C149+C147+C145+C143+C141+C139</f>
        <v>10000</v>
      </c>
      <c r="D154" s="11">
        <f t="shared" ref="D154:P154" si="80">D151+D149+D147+D145+D143+D141+D139</f>
        <v>9500</v>
      </c>
      <c r="E154" s="11">
        <f t="shared" si="80"/>
        <v>0</v>
      </c>
      <c r="F154" s="11">
        <f t="shared" si="80"/>
        <v>80</v>
      </c>
      <c r="G154" s="11">
        <f t="shared" si="80"/>
        <v>10500</v>
      </c>
      <c r="H154" s="11">
        <f t="shared" si="80"/>
        <v>12000</v>
      </c>
      <c r="I154" s="11">
        <f t="shared" si="80"/>
        <v>5500</v>
      </c>
      <c r="J154" s="11">
        <f t="shared" si="80"/>
        <v>22000</v>
      </c>
      <c r="K154" s="11">
        <f t="shared" si="80"/>
        <v>0</v>
      </c>
      <c r="L154" s="11">
        <f t="shared" si="80"/>
        <v>0</v>
      </c>
      <c r="M154" s="11">
        <f t="shared" si="80"/>
        <v>0</v>
      </c>
      <c r="N154" s="11">
        <f t="shared" si="80"/>
        <v>0</v>
      </c>
      <c r="O154" s="11">
        <f t="shared" si="80"/>
        <v>0</v>
      </c>
      <c r="P154" s="11">
        <f t="shared" si="80"/>
        <v>0</v>
      </c>
      <c r="Q154" s="1"/>
    </row>
    <row r="155" spans="1:17" ht="15.75" thickBot="1" x14ac:dyDescent="0.3">
      <c r="A155" s="9" t="s">
        <v>29</v>
      </c>
      <c r="B155" s="10"/>
      <c r="C155" s="11">
        <f>C154-C153</f>
        <v>2844.4444444444434</v>
      </c>
      <c r="D155" s="11">
        <f t="shared" ref="D155:P155" si="81">D154-D153</f>
        <v>750</v>
      </c>
      <c r="E155" s="11">
        <f t="shared" si="81"/>
        <v>-6222.2222222222217</v>
      </c>
      <c r="F155" s="11">
        <f t="shared" si="81"/>
        <v>-7.5</v>
      </c>
      <c r="G155" s="11">
        <f t="shared" si="81"/>
        <v>1925</v>
      </c>
      <c r="H155" s="11">
        <f t="shared" si="81"/>
        <v>5155.5555555555566</v>
      </c>
      <c r="I155" s="11">
        <f t="shared" si="81"/>
        <v>1766.6666666666661</v>
      </c>
      <c r="J155" s="11">
        <f t="shared" si="81"/>
        <v>13600</v>
      </c>
      <c r="K155" s="11">
        <f t="shared" si="81"/>
        <v>-5133.333333333333</v>
      </c>
      <c r="L155" s="11">
        <f t="shared" si="81"/>
        <v>-350</v>
      </c>
      <c r="M155" s="11">
        <f t="shared" si="81"/>
        <v>-1866.666666666667</v>
      </c>
      <c r="N155" s="11">
        <f t="shared" si="81"/>
        <v>-2644.4444444444443</v>
      </c>
      <c r="O155" s="11">
        <f t="shared" si="81"/>
        <v>-622.22222222222229</v>
      </c>
      <c r="P155" s="11">
        <f t="shared" si="81"/>
        <v>-175</v>
      </c>
      <c r="Q155" s="1"/>
    </row>
    <row r="156" spans="1:17" ht="15.75" thickBot="1" x14ac:dyDescent="0.3">
      <c r="A156" s="19" t="s">
        <v>44</v>
      </c>
      <c r="B156" s="20"/>
      <c r="C156" s="21">
        <f t="shared" ref="C156:P156" si="82">C155*C3</f>
        <v>71111.11111111108</v>
      </c>
      <c r="D156" s="21">
        <f t="shared" si="82"/>
        <v>3750</v>
      </c>
      <c r="E156" s="21">
        <f t="shared" si="82"/>
        <v>-155555.55555555553</v>
      </c>
      <c r="F156" s="21">
        <f t="shared" si="82"/>
        <v>-750</v>
      </c>
      <c r="G156" s="21">
        <f t="shared" si="82"/>
        <v>9625</v>
      </c>
      <c r="H156" s="21">
        <f t="shared" si="82"/>
        <v>128888.88888888892</v>
      </c>
      <c r="I156" s="21">
        <f t="shared" si="82"/>
        <v>88333.333333333299</v>
      </c>
      <c r="J156" s="21">
        <f t="shared" si="82"/>
        <v>68000</v>
      </c>
      <c r="K156" s="21">
        <f t="shared" si="82"/>
        <v>-256666.66666666666</v>
      </c>
      <c r="L156" s="21">
        <f t="shared" si="82"/>
        <v>-35000</v>
      </c>
      <c r="M156" s="21">
        <f t="shared" si="82"/>
        <v>-140000.00000000003</v>
      </c>
      <c r="N156" s="21">
        <f t="shared" si="82"/>
        <v>-132222.22222222222</v>
      </c>
      <c r="O156" s="21">
        <f t="shared" si="82"/>
        <v>-46666.666666666672</v>
      </c>
      <c r="P156" s="21">
        <f t="shared" si="82"/>
        <v>-17500</v>
      </c>
      <c r="Q156" s="27">
        <f>SUM(C156:P156)</f>
        <v>-414652.77777777781</v>
      </c>
    </row>
    <row r="157" spans="1:17" ht="15.75" thickBot="1" x14ac:dyDescent="0.3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ht="15.75" thickBot="1" x14ac:dyDescent="0.3">
      <c r="A158" s="13" t="s">
        <v>7</v>
      </c>
      <c r="B158" s="20"/>
      <c r="C158" s="24" t="s">
        <v>10</v>
      </c>
      <c r="D158" s="24" t="s">
        <v>12</v>
      </c>
      <c r="E158" s="24" t="s">
        <v>15</v>
      </c>
      <c r="F158" s="24" t="s">
        <v>16</v>
      </c>
      <c r="G158" s="24" t="s">
        <v>17</v>
      </c>
      <c r="H158" s="24" t="s">
        <v>18</v>
      </c>
      <c r="I158" s="24" t="s">
        <v>19</v>
      </c>
      <c r="J158" s="24" t="s">
        <v>20</v>
      </c>
      <c r="K158" s="24" t="s">
        <v>21</v>
      </c>
      <c r="L158" s="24" t="s">
        <v>22</v>
      </c>
      <c r="M158" s="24" t="s">
        <v>23</v>
      </c>
      <c r="N158" s="24" t="s">
        <v>24</v>
      </c>
      <c r="O158" s="24" t="s">
        <v>25</v>
      </c>
      <c r="P158" s="25" t="s">
        <v>26</v>
      </c>
      <c r="Q158" s="1"/>
    </row>
    <row r="159" spans="1:17" x14ac:dyDescent="0.25">
      <c r="A159" s="32" t="s">
        <v>111</v>
      </c>
      <c r="B159" s="3" t="s">
        <v>11</v>
      </c>
      <c r="C159" s="1"/>
      <c r="D159" s="1"/>
      <c r="E159" s="1"/>
      <c r="F159" s="1"/>
      <c r="G159" s="1"/>
      <c r="H159" s="1"/>
      <c r="I159" s="1">
        <v>5500</v>
      </c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30"/>
      <c r="B160" s="2" t="s">
        <v>13</v>
      </c>
      <c r="C160" s="1">
        <f t="shared" si="65"/>
        <v>1022.2222222222222</v>
      </c>
      <c r="D160" s="1">
        <f t="shared" si="66"/>
        <v>1250</v>
      </c>
      <c r="E160" s="1">
        <f t="shared" si="67"/>
        <v>888.88888888888891</v>
      </c>
      <c r="F160" s="1">
        <f t="shared" si="68"/>
        <v>12.5</v>
      </c>
      <c r="G160" s="1">
        <f t="shared" si="69"/>
        <v>1225</v>
      </c>
      <c r="H160" s="1">
        <f t="shared" si="70"/>
        <v>977.77777777777783</v>
      </c>
      <c r="I160" s="1">
        <f t="shared" si="71"/>
        <v>533.33333333333337</v>
      </c>
      <c r="J160" s="1">
        <f t="shared" si="72"/>
        <v>1200</v>
      </c>
      <c r="K160" s="1">
        <f t="shared" si="73"/>
        <v>733.33333333333337</v>
      </c>
      <c r="L160" s="1">
        <f t="shared" si="74"/>
        <v>50</v>
      </c>
      <c r="M160" s="1">
        <f t="shared" si="75"/>
        <v>266.66666666666669</v>
      </c>
      <c r="N160" s="1">
        <f t="shared" si="76"/>
        <v>377.77777777777777</v>
      </c>
      <c r="O160" s="1">
        <f t="shared" si="77"/>
        <v>88.888888888888886</v>
      </c>
      <c r="P160" s="1">
        <f t="shared" si="78"/>
        <v>25</v>
      </c>
      <c r="Q160" s="1"/>
    </row>
    <row r="161" spans="1:17" x14ac:dyDescent="0.25">
      <c r="A161" s="30" t="s">
        <v>112</v>
      </c>
      <c r="B161" s="3" t="s">
        <v>11</v>
      </c>
      <c r="C161" s="1"/>
      <c r="D161" s="1">
        <v>9500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30"/>
      <c r="B162" s="2" t="s">
        <v>13</v>
      </c>
      <c r="C162" s="1">
        <f t="shared" si="65"/>
        <v>1022.2222222222222</v>
      </c>
      <c r="D162" s="1">
        <f t="shared" si="66"/>
        <v>1250</v>
      </c>
      <c r="E162" s="1">
        <f t="shared" si="67"/>
        <v>888.88888888888891</v>
      </c>
      <c r="F162" s="1">
        <f t="shared" si="68"/>
        <v>12.5</v>
      </c>
      <c r="G162" s="1">
        <f t="shared" si="69"/>
        <v>1225</v>
      </c>
      <c r="H162" s="1">
        <f t="shared" si="70"/>
        <v>977.77777777777783</v>
      </c>
      <c r="I162" s="1">
        <f t="shared" si="71"/>
        <v>533.33333333333337</v>
      </c>
      <c r="J162" s="1">
        <f t="shared" si="72"/>
        <v>1200</v>
      </c>
      <c r="K162" s="1">
        <f t="shared" si="73"/>
        <v>733.33333333333337</v>
      </c>
      <c r="L162" s="1">
        <f t="shared" si="74"/>
        <v>50</v>
      </c>
      <c r="M162" s="1">
        <f t="shared" si="75"/>
        <v>266.66666666666669</v>
      </c>
      <c r="N162" s="1">
        <f t="shared" si="76"/>
        <v>377.77777777777777</v>
      </c>
      <c r="O162" s="1">
        <f t="shared" si="77"/>
        <v>88.888888888888886</v>
      </c>
      <c r="P162" s="1">
        <f t="shared" si="78"/>
        <v>25</v>
      </c>
      <c r="Q162" s="1"/>
    </row>
    <row r="163" spans="1:17" x14ac:dyDescent="0.25">
      <c r="A163" s="30" t="s">
        <v>113</v>
      </c>
      <c r="B163" s="3" t="s">
        <v>11</v>
      </c>
      <c r="C163" s="1">
        <v>10000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30"/>
      <c r="B164" s="2" t="s">
        <v>13</v>
      </c>
      <c r="C164" s="1">
        <f t="shared" si="65"/>
        <v>1022.2222222222222</v>
      </c>
      <c r="D164" s="1">
        <f t="shared" si="66"/>
        <v>1250</v>
      </c>
      <c r="E164" s="1">
        <f t="shared" si="67"/>
        <v>888.88888888888891</v>
      </c>
      <c r="F164" s="1">
        <f t="shared" si="68"/>
        <v>12.5</v>
      </c>
      <c r="G164" s="1">
        <f t="shared" si="69"/>
        <v>1225</v>
      </c>
      <c r="H164" s="1">
        <f t="shared" si="70"/>
        <v>977.77777777777783</v>
      </c>
      <c r="I164" s="1">
        <f t="shared" si="71"/>
        <v>533.33333333333337</v>
      </c>
      <c r="J164" s="1">
        <f t="shared" si="72"/>
        <v>1200</v>
      </c>
      <c r="K164" s="1">
        <f t="shared" si="73"/>
        <v>733.33333333333337</v>
      </c>
      <c r="L164" s="1">
        <f t="shared" si="74"/>
        <v>50</v>
      </c>
      <c r="M164" s="1">
        <f t="shared" si="75"/>
        <v>266.66666666666669</v>
      </c>
      <c r="N164" s="1">
        <f t="shared" si="76"/>
        <v>377.77777777777777</v>
      </c>
      <c r="O164" s="1">
        <f t="shared" si="77"/>
        <v>88.888888888888886</v>
      </c>
      <c r="P164" s="1">
        <f t="shared" si="78"/>
        <v>25</v>
      </c>
      <c r="Q164" s="1"/>
    </row>
    <row r="165" spans="1:17" x14ac:dyDescent="0.25">
      <c r="A165" s="30" t="s">
        <v>114</v>
      </c>
      <c r="B165" s="3" t="s">
        <v>11</v>
      </c>
      <c r="C165" s="1"/>
      <c r="D165" s="1"/>
      <c r="E165" s="1"/>
      <c r="F165" s="1"/>
      <c r="G165" s="1">
        <v>10500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30"/>
      <c r="B166" s="2" t="s">
        <v>13</v>
      </c>
      <c r="C166" s="1">
        <f t="shared" si="65"/>
        <v>1022.2222222222222</v>
      </c>
      <c r="D166" s="1">
        <f t="shared" si="66"/>
        <v>1250</v>
      </c>
      <c r="E166" s="1">
        <f t="shared" si="67"/>
        <v>888.88888888888891</v>
      </c>
      <c r="F166" s="1">
        <f t="shared" si="68"/>
        <v>12.5</v>
      </c>
      <c r="G166" s="1">
        <f t="shared" si="69"/>
        <v>1225</v>
      </c>
      <c r="H166" s="1">
        <f t="shared" si="70"/>
        <v>977.77777777777783</v>
      </c>
      <c r="I166" s="1">
        <f t="shared" si="71"/>
        <v>533.33333333333337</v>
      </c>
      <c r="J166" s="1">
        <f t="shared" si="72"/>
        <v>1200</v>
      </c>
      <c r="K166" s="1">
        <f t="shared" si="73"/>
        <v>733.33333333333337</v>
      </c>
      <c r="L166" s="1">
        <f t="shared" si="74"/>
        <v>50</v>
      </c>
      <c r="M166" s="1">
        <f t="shared" si="75"/>
        <v>266.66666666666669</v>
      </c>
      <c r="N166" s="1">
        <f t="shared" si="76"/>
        <v>377.77777777777777</v>
      </c>
      <c r="O166" s="1">
        <f t="shared" si="77"/>
        <v>88.888888888888886</v>
      </c>
      <c r="P166" s="1">
        <f t="shared" si="78"/>
        <v>25</v>
      </c>
      <c r="Q166" s="1"/>
    </row>
    <row r="167" spans="1:17" x14ac:dyDescent="0.25">
      <c r="A167" s="30" t="s">
        <v>115</v>
      </c>
      <c r="B167" s="3" t="s">
        <v>11</v>
      </c>
      <c r="C167" s="1"/>
      <c r="D167" s="1"/>
      <c r="E167" s="1"/>
      <c r="F167" s="1">
        <v>80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30"/>
      <c r="B168" s="2" t="s">
        <v>13</v>
      </c>
      <c r="C168" s="1">
        <f t="shared" si="65"/>
        <v>1022.2222222222222</v>
      </c>
      <c r="D168" s="1">
        <f t="shared" si="66"/>
        <v>1250</v>
      </c>
      <c r="E168" s="1">
        <f t="shared" si="67"/>
        <v>888.88888888888891</v>
      </c>
      <c r="F168" s="1">
        <f t="shared" si="68"/>
        <v>12.5</v>
      </c>
      <c r="G168" s="1">
        <f t="shared" si="69"/>
        <v>1225</v>
      </c>
      <c r="H168" s="1">
        <f t="shared" si="70"/>
        <v>977.77777777777783</v>
      </c>
      <c r="I168" s="1">
        <f t="shared" si="71"/>
        <v>533.33333333333337</v>
      </c>
      <c r="J168" s="1">
        <f t="shared" si="72"/>
        <v>1200</v>
      </c>
      <c r="K168" s="1">
        <f t="shared" si="73"/>
        <v>733.33333333333337</v>
      </c>
      <c r="L168" s="1">
        <f t="shared" si="74"/>
        <v>50</v>
      </c>
      <c r="M168" s="1">
        <f t="shared" si="75"/>
        <v>266.66666666666669</v>
      </c>
      <c r="N168" s="1">
        <f t="shared" si="76"/>
        <v>377.77777777777777</v>
      </c>
      <c r="O168" s="1">
        <f t="shared" si="77"/>
        <v>88.888888888888886</v>
      </c>
      <c r="P168" s="1">
        <f t="shared" si="78"/>
        <v>25</v>
      </c>
      <c r="Q168" s="1"/>
    </row>
    <row r="169" spans="1:17" x14ac:dyDescent="0.25">
      <c r="A169" s="30" t="s">
        <v>116</v>
      </c>
      <c r="B169" s="3" t="s">
        <v>11</v>
      </c>
      <c r="C169" s="1"/>
      <c r="D169" s="1"/>
      <c r="E169" s="1"/>
      <c r="F169" s="1"/>
      <c r="G169" s="1"/>
      <c r="H169" s="1">
        <v>9500</v>
      </c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30"/>
      <c r="B170" s="2" t="s">
        <v>13</v>
      </c>
      <c r="C170" s="1">
        <f t="shared" si="65"/>
        <v>1022.2222222222222</v>
      </c>
      <c r="D170" s="1">
        <f t="shared" si="66"/>
        <v>1250</v>
      </c>
      <c r="E170" s="1">
        <f t="shared" si="67"/>
        <v>888.88888888888891</v>
      </c>
      <c r="F170" s="1">
        <f t="shared" si="68"/>
        <v>12.5</v>
      </c>
      <c r="G170" s="1">
        <f t="shared" si="69"/>
        <v>1225</v>
      </c>
      <c r="H170" s="1">
        <f t="shared" si="70"/>
        <v>977.77777777777783</v>
      </c>
      <c r="I170" s="1">
        <f t="shared" si="71"/>
        <v>533.33333333333337</v>
      </c>
      <c r="J170" s="1">
        <f t="shared" si="72"/>
        <v>1200</v>
      </c>
      <c r="K170" s="1">
        <f t="shared" si="73"/>
        <v>733.33333333333337</v>
      </c>
      <c r="L170" s="1">
        <f t="shared" si="74"/>
        <v>50</v>
      </c>
      <c r="M170" s="1">
        <f t="shared" si="75"/>
        <v>266.66666666666669</v>
      </c>
      <c r="N170" s="1">
        <f t="shared" si="76"/>
        <v>377.77777777777777</v>
      </c>
      <c r="O170" s="1">
        <f t="shared" si="77"/>
        <v>88.888888888888886</v>
      </c>
      <c r="P170" s="1">
        <f t="shared" si="78"/>
        <v>25</v>
      </c>
      <c r="Q170" s="1"/>
    </row>
    <row r="171" spans="1:17" x14ac:dyDescent="0.25">
      <c r="A171" s="30" t="s">
        <v>117</v>
      </c>
      <c r="B171" s="3" t="s">
        <v>11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>
        <v>5000</v>
      </c>
      <c r="P171" s="1"/>
      <c r="Q171" s="1"/>
    </row>
    <row r="172" spans="1:17" x14ac:dyDescent="0.25">
      <c r="A172" s="30"/>
      <c r="B172" s="2" t="s">
        <v>13</v>
      </c>
      <c r="C172" s="1">
        <f t="shared" si="65"/>
        <v>1022.2222222222222</v>
      </c>
      <c r="D172" s="1">
        <f t="shared" si="66"/>
        <v>1250</v>
      </c>
      <c r="E172" s="1">
        <f t="shared" si="67"/>
        <v>888.88888888888891</v>
      </c>
      <c r="F172" s="1">
        <f t="shared" si="68"/>
        <v>12.5</v>
      </c>
      <c r="G172" s="1">
        <f t="shared" si="69"/>
        <v>1225</v>
      </c>
      <c r="H172" s="1">
        <f t="shared" si="70"/>
        <v>977.77777777777783</v>
      </c>
      <c r="I172" s="1">
        <f t="shared" si="71"/>
        <v>533.33333333333337</v>
      </c>
      <c r="J172" s="1">
        <f t="shared" si="72"/>
        <v>1200</v>
      </c>
      <c r="K172" s="1">
        <f t="shared" si="73"/>
        <v>733.33333333333337</v>
      </c>
      <c r="L172" s="1">
        <f t="shared" si="74"/>
        <v>50</v>
      </c>
      <c r="M172" s="1">
        <f t="shared" si="75"/>
        <v>266.66666666666669</v>
      </c>
      <c r="N172" s="1">
        <f t="shared" si="76"/>
        <v>377.77777777777777</v>
      </c>
      <c r="O172" s="1">
        <f t="shared" si="77"/>
        <v>88.888888888888886</v>
      </c>
      <c r="P172" s="1">
        <f t="shared" si="78"/>
        <v>25</v>
      </c>
      <c r="Q172" s="1"/>
    </row>
    <row r="173" spans="1:17" x14ac:dyDescent="0.25">
      <c r="A173" s="30" t="s">
        <v>118</v>
      </c>
      <c r="B173" s="3" t="s">
        <v>11</v>
      </c>
      <c r="C173" s="1"/>
      <c r="D173" s="1"/>
      <c r="E173" s="1"/>
      <c r="F173" s="1"/>
      <c r="G173" s="1"/>
      <c r="H173" s="1"/>
      <c r="I173" s="1"/>
      <c r="J173" s="1"/>
      <c r="K173" s="1">
        <v>22000</v>
      </c>
      <c r="L173" s="1"/>
      <c r="M173" s="1"/>
      <c r="N173" s="1"/>
      <c r="O173" s="1"/>
      <c r="P173" s="1"/>
      <c r="Q173" s="1"/>
    </row>
    <row r="174" spans="1:17" ht="15.75" thickBot="1" x14ac:dyDescent="0.3">
      <c r="A174" s="31"/>
      <c r="B174" s="3" t="s">
        <v>13</v>
      </c>
      <c r="C174" s="1">
        <f t="shared" si="65"/>
        <v>1022.2222222222222</v>
      </c>
      <c r="D174" s="1">
        <f t="shared" si="66"/>
        <v>1250</v>
      </c>
      <c r="E174" s="1">
        <f t="shared" si="67"/>
        <v>888.88888888888891</v>
      </c>
      <c r="F174" s="1">
        <f t="shared" si="68"/>
        <v>12.5</v>
      </c>
      <c r="G174" s="1">
        <f t="shared" si="69"/>
        <v>1225</v>
      </c>
      <c r="H174" s="1">
        <f t="shared" si="70"/>
        <v>977.77777777777783</v>
      </c>
      <c r="I174" s="1">
        <f t="shared" si="71"/>
        <v>533.33333333333337</v>
      </c>
      <c r="J174" s="1">
        <f t="shared" si="72"/>
        <v>1200</v>
      </c>
      <c r="K174" s="1">
        <f t="shared" si="73"/>
        <v>733.33333333333337</v>
      </c>
      <c r="L174" s="1">
        <f t="shared" si="74"/>
        <v>50</v>
      </c>
      <c r="M174" s="1">
        <f t="shared" si="75"/>
        <v>266.66666666666669</v>
      </c>
      <c r="N174" s="1">
        <f t="shared" si="76"/>
        <v>377.77777777777777</v>
      </c>
      <c r="O174" s="1">
        <f t="shared" si="77"/>
        <v>88.888888888888886</v>
      </c>
      <c r="P174" s="1">
        <f t="shared" si="78"/>
        <v>25</v>
      </c>
      <c r="Q174" s="1"/>
    </row>
    <row r="175" spans="1:17" x14ac:dyDescent="0.25">
      <c r="A175" s="5" t="s">
        <v>56</v>
      </c>
      <c r="B175" s="6"/>
      <c r="C175" s="7">
        <f>C174+C172+C170+C168+C166+C164+C162+C160</f>
        <v>8177.7777777777792</v>
      </c>
      <c r="D175" s="7">
        <f t="shared" ref="D175:P175" si="83">D174+D172+D170+D168+D166+D164+D162+D160</f>
        <v>10000</v>
      </c>
      <c r="E175" s="7">
        <f t="shared" si="83"/>
        <v>7111.1111111111104</v>
      </c>
      <c r="F175" s="7">
        <f t="shared" si="83"/>
        <v>100</v>
      </c>
      <c r="G175" s="7">
        <f t="shared" si="83"/>
        <v>9800</v>
      </c>
      <c r="H175" s="7">
        <f t="shared" si="83"/>
        <v>7822.2222222222208</v>
      </c>
      <c r="I175" s="7">
        <f t="shared" si="83"/>
        <v>4266.666666666667</v>
      </c>
      <c r="J175" s="7">
        <f t="shared" si="83"/>
        <v>9600</v>
      </c>
      <c r="K175" s="7">
        <f t="shared" si="83"/>
        <v>5866.6666666666661</v>
      </c>
      <c r="L175" s="7">
        <f t="shared" si="83"/>
        <v>400</v>
      </c>
      <c r="M175" s="7">
        <f t="shared" si="83"/>
        <v>2133.3333333333335</v>
      </c>
      <c r="N175" s="7">
        <f t="shared" si="83"/>
        <v>3022.2222222222222</v>
      </c>
      <c r="O175" s="7">
        <f t="shared" si="83"/>
        <v>711.1111111111112</v>
      </c>
      <c r="P175" s="7">
        <f t="shared" si="83"/>
        <v>200</v>
      </c>
      <c r="Q175" s="1"/>
    </row>
    <row r="176" spans="1:17" x14ac:dyDescent="0.25">
      <c r="A176" s="9" t="s">
        <v>57</v>
      </c>
      <c r="B176" s="10"/>
      <c r="C176" s="11">
        <f>C173+C171+C169+C167+C165+C163+C161+C159</f>
        <v>10000</v>
      </c>
      <c r="D176" s="11">
        <f t="shared" ref="D176:P176" si="84">D173+D171+D169+D167+D165+D163+D161+D159</f>
        <v>9500</v>
      </c>
      <c r="E176" s="11">
        <f t="shared" si="84"/>
        <v>0</v>
      </c>
      <c r="F176" s="11">
        <f t="shared" si="84"/>
        <v>80</v>
      </c>
      <c r="G176" s="11">
        <f t="shared" si="84"/>
        <v>10500</v>
      </c>
      <c r="H176" s="11">
        <f t="shared" si="84"/>
        <v>9500</v>
      </c>
      <c r="I176" s="11">
        <f t="shared" si="84"/>
        <v>5500</v>
      </c>
      <c r="J176" s="11">
        <f t="shared" si="84"/>
        <v>0</v>
      </c>
      <c r="K176" s="11">
        <f t="shared" si="84"/>
        <v>22000</v>
      </c>
      <c r="L176" s="11">
        <f t="shared" si="84"/>
        <v>0</v>
      </c>
      <c r="M176" s="11">
        <f t="shared" si="84"/>
        <v>0</v>
      </c>
      <c r="N176" s="11">
        <f t="shared" si="84"/>
        <v>0</v>
      </c>
      <c r="O176" s="11">
        <f t="shared" si="84"/>
        <v>5000</v>
      </c>
      <c r="P176" s="11">
        <f t="shared" si="84"/>
        <v>0</v>
      </c>
      <c r="Q176" s="1"/>
    </row>
    <row r="177" spans="1:17" ht="15.75" thickBot="1" x14ac:dyDescent="0.3">
      <c r="A177" s="9" t="s">
        <v>29</v>
      </c>
      <c r="B177" s="10"/>
      <c r="C177" s="11">
        <f>C176-C175</f>
        <v>1822.2222222222208</v>
      </c>
      <c r="D177" s="11">
        <f t="shared" ref="D177:P177" si="85">D176-D175</f>
        <v>-500</v>
      </c>
      <c r="E177" s="11">
        <f t="shared" si="85"/>
        <v>-7111.1111111111104</v>
      </c>
      <c r="F177" s="11">
        <f t="shared" si="85"/>
        <v>-20</v>
      </c>
      <c r="G177" s="11">
        <f t="shared" si="85"/>
        <v>700</v>
      </c>
      <c r="H177" s="11">
        <f t="shared" si="85"/>
        <v>1677.7777777777792</v>
      </c>
      <c r="I177" s="11">
        <f t="shared" si="85"/>
        <v>1233.333333333333</v>
      </c>
      <c r="J177" s="11">
        <f t="shared" si="85"/>
        <v>-9600</v>
      </c>
      <c r="K177" s="11">
        <f t="shared" si="85"/>
        <v>16133.333333333334</v>
      </c>
      <c r="L177" s="11">
        <f t="shared" si="85"/>
        <v>-400</v>
      </c>
      <c r="M177" s="11">
        <f t="shared" si="85"/>
        <v>-2133.3333333333335</v>
      </c>
      <c r="N177" s="11">
        <f t="shared" si="85"/>
        <v>-3022.2222222222222</v>
      </c>
      <c r="O177" s="11">
        <f t="shared" si="85"/>
        <v>4288.8888888888887</v>
      </c>
      <c r="P177" s="11">
        <f t="shared" si="85"/>
        <v>-200</v>
      </c>
      <c r="Q177" s="1"/>
    </row>
    <row r="178" spans="1:17" ht="15.75" thickBot="1" x14ac:dyDescent="0.3">
      <c r="A178" s="19" t="s">
        <v>44</v>
      </c>
      <c r="B178" s="20"/>
      <c r="C178" s="21">
        <f t="shared" ref="C178:P178" si="86">C177*C3</f>
        <v>45555.555555555518</v>
      </c>
      <c r="D178" s="21">
        <f t="shared" si="86"/>
        <v>-2500</v>
      </c>
      <c r="E178" s="21">
        <f t="shared" si="86"/>
        <v>-177777.77777777775</v>
      </c>
      <c r="F178" s="21">
        <f t="shared" si="86"/>
        <v>-2000</v>
      </c>
      <c r="G178" s="21">
        <f t="shared" si="86"/>
        <v>3500</v>
      </c>
      <c r="H178" s="21">
        <f t="shared" si="86"/>
        <v>41944.444444444482</v>
      </c>
      <c r="I178" s="21">
        <f t="shared" si="86"/>
        <v>61666.66666666665</v>
      </c>
      <c r="J178" s="21">
        <f t="shared" si="86"/>
        <v>-48000</v>
      </c>
      <c r="K178" s="21">
        <f t="shared" si="86"/>
        <v>806666.66666666674</v>
      </c>
      <c r="L178" s="21">
        <f t="shared" si="86"/>
        <v>-40000</v>
      </c>
      <c r="M178" s="21">
        <f t="shared" si="86"/>
        <v>-160000</v>
      </c>
      <c r="N178" s="21">
        <f t="shared" si="86"/>
        <v>-151111.11111111109</v>
      </c>
      <c r="O178" s="21">
        <f t="shared" si="86"/>
        <v>321666.66666666663</v>
      </c>
      <c r="P178" s="21">
        <f t="shared" si="86"/>
        <v>-20000</v>
      </c>
      <c r="Q178" s="27">
        <f>SUM(C178:P178)</f>
        <v>679611.11111111112</v>
      </c>
    </row>
    <row r="179" spans="1:17" ht="15.75" thickBot="1" x14ac:dyDescent="0.3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ht="15.75" thickBot="1" x14ac:dyDescent="0.3">
      <c r="A180" s="13" t="s">
        <v>8</v>
      </c>
      <c r="B180" s="20"/>
      <c r="C180" s="24" t="s">
        <v>10</v>
      </c>
      <c r="D180" s="24" t="s">
        <v>12</v>
      </c>
      <c r="E180" s="24" t="s">
        <v>15</v>
      </c>
      <c r="F180" s="24" t="s">
        <v>16</v>
      </c>
      <c r="G180" s="24" t="s">
        <v>17</v>
      </c>
      <c r="H180" s="24" t="s">
        <v>18</v>
      </c>
      <c r="I180" s="24" t="s">
        <v>19</v>
      </c>
      <c r="J180" s="24" t="s">
        <v>20</v>
      </c>
      <c r="K180" s="24" t="s">
        <v>21</v>
      </c>
      <c r="L180" s="24" t="s">
        <v>22</v>
      </c>
      <c r="M180" s="24" t="s">
        <v>23</v>
      </c>
      <c r="N180" s="24" t="s">
        <v>24</v>
      </c>
      <c r="O180" s="24" t="s">
        <v>25</v>
      </c>
      <c r="P180" s="25" t="s">
        <v>26</v>
      </c>
      <c r="Q180" s="1"/>
    </row>
    <row r="181" spans="1:17" x14ac:dyDescent="0.25">
      <c r="A181" s="32" t="s">
        <v>119</v>
      </c>
      <c r="B181" s="3" t="s">
        <v>11</v>
      </c>
      <c r="C181" s="1"/>
      <c r="D181" s="1">
        <v>9500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30"/>
      <c r="B182" s="2" t="s">
        <v>13</v>
      </c>
      <c r="C182" s="1">
        <f t="shared" si="65"/>
        <v>1022.2222222222222</v>
      </c>
      <c r="D182" s="1">
        <f t="shared" si="66"/>
        <v>1250</v>
      </c>
      <c r="E182" s="1">
        <f t="shared" si="67"/>
        <v>888.88888888888891</v>
      </c>
      <c r="F182" s="1">
        <f t="shared" si="68"/>
        <v>12.5</v>
      </c>
      <c r="G182" s="1">
        <f t="shared" si="69"/>
        <v>1225</v>
      </c>
      <c r="H182" s="1">
        <f t="shared" si="70"/>
        <v>977.77777777777783</v>
      </c>
      <c r="I182" s="1">
        <f t="shared" si="71"/>
        <v>533.33333333333337</v>
      </c>
      <c r="J182" s="1">
        <f t="shared" si="72"/>
        <v>1200</v>
      </c>
      <c r="K182" s="1">
        <f t="shared" si="73"/>
        <v>733.33333333333337</v>
      </c>
      <c r="L182" s="1">
        <f t="shared" si="74"/>
        <v>50</v>
      </c>
      <c r="M182" s="1">
        <f t="shared" si="75"/>
        <v>266.66666666666669</v>
      </c>
      <c r="N182" s="1">
        <f t="shared" si="76"/>
        <v>377.77777777777777</v>
      </c>
      <c r="O182" s="1">
        <f t="shared" si="77"/>
        <v>88.888888888888886</v>
      </c>
      <c r="P182" s="1">
        <f t="shared" si="78"/>
        <v>25</v>
      </c>
      <c r="Q182" s="1"/>
    </row>
    <row r="183" spans="1:17" x14ac:dyDescent="0.25">
      <c r="A183" s="30" t="s">
        <v>120</v>
      </c>
      <c r="B183" s="3" t="s">
        <v>11</v>
      </c>
      <c r="C183" s="1">
        <v>10000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30"/>
      <c r="B184" s="2" t="s">
        <v>13</v>
      </c>
      <c r="C184" s="1">
        <f t="shared" si="65"/>
        <v>1022.2222222222222</v>
      </c>
      <c r="D184" s="1">
        <f t="shared" si="66"/>
        <v>1250</v>
      </c>
      <c r="E184" s="1">
        <f t="shared" si="67"/>
        <v>888.88888888888891</v>
      </c>
      <c r="F184" s="1">
        <f t="shared" si="68"/>
        <v>12.5</v>
      </c>
      <c r="G184" s="1">
        <f t="shared" si="69"/>
        <v>1225</v>
      </c>
      <c r="H184" s="1">
        <f t="shared" si="70"/>
        <v>977.77777777777783</v>
      </c>
      <c r="I184" s="1">
        <f t="shared" si="71"/>
        <v>533.33333333333337</v>
      </c>
      <c r="J184" s="1">
        <f t="shared" si="72"/>
        <v>1200</v>
      </c>
      <c r="K184" s="1">
        <f t="shared" si="73"/>
        <v>733.33333333333337</v>
      </c>
      <c r="L184" s="1">
        <f t="shared" si="74"/>
        <v>50</v>
      </c>
      <c r="M184" s="1">
        <f t="shared" si="75"/>
        <v>266.66666666666669</v>
      </c>
      <c r="N184" s="1">
        <f t="shared" si="76"/>
        <v>377.77777777777777</v>
      </c>
      <c r="O184" s="1">
        <f t="shared" si="77"/>
        <v>88.888888888888886</v>
      </c>
      <c r="P184" s="1">
        <f t="shared" si="78"/>
        <v>25</v>
      </c>
      <c r="Q184" s="1"/>
    </row>
    <row r="185" spans="1:17" x14ac:dyDescent="0.25">
      <c r="A185" s="30" t="s">
        <v>121</v>
      </c>
      <c r="B185" s="3" t="s">
        <v>11</v>
      </c>
      <c r="C185" s="1"/>
      <c r="D185" s="1"/>
      <c r="E185" s="1"/>
      <c r="F185" s="1"/>
      <c r="G185" s="1"/>
      <c r="H185" s="1">
        <v>9500</v>
      </c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30"/>
      <c r="B186" s="2" t="s">
        <v>13</v>
      </c>
      <c r="C186" s="1">
        <f t="shared" si="65"/>
        <v>1022.2222222222222</v>
      </c>
      <c r="D186" s="1">
        <f t="shared" si="66"/>
        <v>1250</v>
      </c>
      <c r="E186" s="1">
        <f t="shared" si="67"/>
        <v>888.88888888888891</v>
      </c>
      <c r="F186" s="1">
        <f t="shared" si="68"/>
        <v>12.5</v>
      </c>
      <c r="G186" s="1">
        <f t="shared" si="69"/>
        <v>1225</v>
      </c>
      <c r="H186" s="1">
        <f t="shared" si="70"/>
        <v>977.77777777777783</v>
      </c>
      <c r="I186" s="1">
        <f t="shared" si="71"/>
        <v>533.33333333333337</v>
      </c>
      <c r="J186" s="1">
        <f t="shared" si="72"/>
        <v>1200</v>
      </c>
      <c r="K186" s="1">
        <f t="shared" si="73"/>
        <v>733.33333333333337</v>
      </c>
      <c r="L186" s="1">
        <f t="shared" si="74"/>
        <v>50</v>
      </c>
      <c r="M186" s="1">
        <f t="shared" si="75"/>
        <v>266.66666666666669</v>
      </c>
      <c r="N186" s="1">
        <f t="shared" si="76"/>
        <v>377.77777777777777</v>
      </c>
      <c r="O186" s="1">
        <f t="shared" si="77"/>
        <v>88.888888888888886</v>
      </c>
      <c r="P186" s="1">
        <f t="shared" si="78"/>
        <v>25</v>
      </c>
      <c r="Q186" s="1"/>
    </row>
    <row r="187" spans="1:17" x14ac:dyDescent="0.25">
      <c r="A187" s="30" t="s">
        <v>122</v>
      </c>
      <c r="B187" s="3" t="s">
        <v>11</v>
      </c>
      <c r="C187" s="1"/>
      <c r="D187" s="1"/>
      <c r="E187" s="1"/>
      <c r="F187" s="1"/>
      <c r="G187" s="1">
        <v>10500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30"/>
      <c r="B188" s="2" t="s">
        <v>13</v>
      </c>
      <c r="C188" s="1">
        <f t="shared" si="65"/>
        <v>1022.2222222222222</v>
      </c>
      <c r="D188" s="1">
        <f t="shared" si="66"/>
        <v>1250</v>
      </c>
      <c r="E188" s="1">
        <f t="shared" si="67"/>
        <v>888.88888888888891</v>
      </c>
      <c r="F188" s="1">
        <f t="shared" si="68"/>
        <v>12.5</v>
      </c>
      <c r="G188" s="1">
        <f t="shared" si="69"/>
        <v>1225</v>
      </c>
      <c r="H188" s="1">
        <f t="shared" si="70"/>
        <v>977.77777777777783</v>
      </c>
      <c r="I188" s="1">
        <f t="shared" si="71"/>
        <v>533.33333333333337</v>
      </c>
      <c r="J188" s="1">
        <f t="shared" si="72"/>
        <v>1200</v>
      </c>
      <c r="K188" s="1">
        <f t="shared" si="73"/>
        <v>733.33333333333337</v>
      </c>
      <c r="L188" s="1">
        <f t="shared" si="74"/>
        <v>50</v>
      </c>
      <c r="M188" s="1">
        <f t="shared" si="75"/>
        <v>266.66666666666669</v>
      </c>
      <c r="N188" s="1">
        <f t="shared" si="76"/>
        <v>377.77777777777777</v>
      </c>
      <c r="O188" s="1">
        <f t="shared" si="77"/>
        <v>88.888888888888886</v>
      </c>
      <c r="P188" s="1">
        <f t="shared" si="78"/>
        <v>25</v>
      </c>
      <c r="Q188" s="1"/>
    </row>
    <row r="189" spans="1:17" x14ac:dyDescent="0.25">
      <c r="A189" s="30" t="s">
        <v>123</v>
      </c>
      <c r="B189" s="3" t="s">
        <v>11</v>
      </c>
      <c r="C189" s="1"/>
      <c r="D189" s="1"/>
      <c r="E189" s="1"/>
      <c r="F189" s="1">
        <v>80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30"/>
      <c r="B190" s="2" t="s">
        <v>13</v>
      </c>
      <c r="C190" s="1">
        <f t="shared" si="65"/>
        <v>1022.2222222222222</v>
      </c>
      <c r="D190" s="1">
        <f t="shared" si="66"/>
        <v>1250</v>
      </c>
      <c r="E190" s="1">
        <f t="shared" si="67"/>
        <v>888.88888888888891</v>
      </c>
      <c r="F190" s="1">
        <f t="shared" si="68"/>
        <v>12.5</v>
      </c>
      <c r="G190" s="1">
        <f t="shared" si="69"/>
        <v>1225</v>
      </c>
      <c r="H190" s="1">
        <f t="shared" si="70"/>
        <v>977.77777777777783</v>
      </c>
      <c r="I190" s="1">
        <f t="shared" si="71"/>
        <v>533.33333333333337</v>
      </c>
      <c r="J190" s="1">
        <f t="shared" si="72"/>
        <v>1200</v>
      </c>
      <c r="K190" s="1">
        <f t="shared" si="73"/>
        <v>733.33333333333337</v>
      </c>
      <c r="L190" s="1">
        <f t="shared" si="74"/>
        <v>50</v>
      </c>
      <c r="M190" s="1">
        <f t="shared" si="75"/>
        <v>266.66666666666669</v>
      </c>
      <c r="N190" s="1">
        <f t="shared" si="76"/>
        <v>377.77777777777777</v>
      </c>
      <c r="O190" s="1">
        <f t="shared" si="77"/>
        <v>88.888888888888886</v>
      </c>
      <c r="P190" s="1">
        <f t="shared" si="78"/>
        <v>25</v>
      </c>
      <c r="Q190" s="1"/>
    </row>
    <row r="191" spans="1:17" x14ac:dyDescent="0.25">
      <c r="A191" s="30" t="s">
        <v>124</v>
      </c>
      <c r="B191" s="3" t="s">
        <v>11</v>
      </c>
      <c r="C191" s="1"/>
      <c r="D191" s="1"/>
      <c r="E191" s="1"/>
      <c r="F191" s="1"/>
      <c r="G191" s="1"/>
      <c r="H191" s="1"/>
      <c r="I191" s="1">
        <v>5500</v>
      </c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30"/>
      <c r="B192" s="2" t="s">
        <v>13</v>
      </c>
      <c r="C192" s="1">
        <f t="shared" si="65"/>
        <v>1022.2222222222222</v>
      </c>
      <c r="D192" s="1">
        <f t="shared" si="66"/>
        <v>1250</v>
      </c>
      <c r="E192" s="1">
        <f t="shared" si="67"/>
        <v>888.88888888888891</v>
      </c>
      <c r="F192" s="1">
        <f t="shared" si="68"/>
        <v>12.5</v>
      </c>
      <c r="G192" s="1">
        <f t="shared" si="69"/>
        <v>1225</v>
      </c>
      <c r="H192" s="1">
        <f t="shared" si="70"/>
        <v>977.77777777777783</v>
      </c>
      <c r="I192" s="1">
        <f t="shared" si="71"/>
        <v>533.33333333333337</v>
      </c>
      <c r="J192" s="1">
        <f t="shared" si="72"/>
        <v>1200</v>
      </c>
      <c r="K192" s="1">
        <f t="shared" si="73"/>
        <v>733.33333333333337</v>
      </c>
      <c r="L192" s="1">
        <f t="shared" si="74"/>
        <v>50</v>
      </c>
      <c r="M192" s="1">
        <f t="shared" si="75"/>
        <v>266.66666666666669</v>
      </c>
      <c r="N192" s="1">
        <f t="shared" si="76"/>
        <v>377.77777777777777</v>
      </c>
      <c r="O192" s="1">
        <f t="shared" si="77"/>
        <v>88.888888888888886</v>
      </c>
      <c r="P192" s="1">
        <f t="shared" si="78"/>
        <v>25</v>
      </c>
      <c r="Q192" s="1"/>
    </row>
    <row r="193" spans="1:17" x14ac:dyDescent="0.25">
      <c r="A193" s="30" t="s">
        <v>125</v>
      </c>
      <c r="B193" s="3" t="s">
        <v>11</v>
      </c>
      <c r="C193" s="1"/>
      <c r="D193" s="1"/>
      <c r="E193" s="1"/>
      <c r="F193" s="1"/>
      <c r="G193" s="1"/>
      <c r="H193" s="1"/>
      <c r="I193" s="1"/>
      <c r="J193" s="1">
        <v>18000</v>
      </c>
      <c r="K193" s="1"/>
      <c r="L193" s="1"/>
      <c r="M193" s="1"/>
      <c r="N193" s="1"/>
      <c r="O193" s="1"/>
      <c r="P193" s="1"/>
      <c r="Q193" s="1"/>
    </row>
    <row r="194" spans="1:17" x14ac:dyDescent="0.25">
      <c r="A194" s="30"/>
      <c r="B194" s="2" t="s">
        <v>13</v>
      </c>
      <c r="C194" s="1">
        <f t="shared" si="65"/>
        <v>1022.2222222222222</v>
      </c>
      <c r="D194" s="1">
        <f t="shared" si="66"/>
        <v>1250</v>
      </c>
      <c r="E194" s="1">
        <f t="shared" si="67"/>
        <v>888.88888888888891</v>
      </c>
      <c r="F194" s="1">
        <f t="shared" si="68"/>
        <v>12.5</v>
      </c>
      <c r="G194" s="1">
        <f t="shared" si="69"/>
        <v>1225</v>
      </c>
      <c r="H194" s="1">
        <f t="shared" si="70"/>
        <v>977.77777777777783</v>
      </c>
      <c r="I194" s="1">
        <f t="shared" si="71"/>
        <v>533.33333333333337</v>
      </c>
      <c r="J194" s="1">
        <f t="shared" si="72"/>
        <v>1200</v>
      </c>
      <c r="K194" s="1">
        <f t="shared" si="73"/>
        <v>733.33333333333337</v>
      </c>
      <c r="L194" s="1">
        <f t="shared" si="74"/>
        <v>50</v>
      </c>
      <c r="M194" s="1">
        <f t="shared" si="75"/>
        <v>266.66666666666669</v>
      </c>
      <c r="N194" s="1">
        <f t="shared" si="76"/>
        <v>377.77777777777777</v>
      </c>
      <c r="O194" s="1">
        <f t="shared" si="77"/>
        <v>88.888888888888886</v>
      </c>
      <c r="P194" s="1">
        <f t="shared" si="78"/>
        <v>25</v>
      </c>
      <c r="Q194" s="1"/>
    </row>
    <row r="195" spans="1:17" x14ac:dyDescent="0.25">
      <c r="A195" s="30" t="s">
        <v>126</v>
      </c>
      <c r="B195" s="3" t="s">
        <v>11</v>
      </c>
      <c r="C195" s="1"/>
      <c r="D195" s="1"/>
      <c r="E195" s="1">
        <v>20000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5.75" thickBot="1" x14ac:dyDescent="0.3">
      <c r="A196" s="31"/>
      <c r="B196" s="3" t="s">
        <v>13</v>
      </c>
      <c r="C196" s="1">
        <f t="shared" si="65"/>
        <v>1022.2222222222222</v>
      </c>
      <c r="D196" s="1">
        <f t="shared" si="66"/>
        <v>1250</v>
      </c>
      <c r="E196" s="1">
        <f t="shared" si="67"/>
        <v>888.88888888888891</v>
      </c>
      <c r="F196" s="1">
        <f t="shared" si="68"/>
        <v>12.5</v>
      </c>
      <c r="G196" s="1">
        <f t="shared" si="69"/>
        <v>1225</v>
      </c>
      <c r="H196" s="1">
        <f t="shared" si="70"/>
        <v>977.77777777777783</v>
      </c>
      <c r="I196" s="1">
        <f t="shared" si="71"/>
        <v>533.33333333333337</v>
      </c>
      <c r="J196" s="1">
        <f t="shared" si="72"/>
        <v>1200</v>
      </c>
      <c r="K196" s="1">
        <f t="shared" si="73"/>
        <v>733.33333333333337</v>
      </c>
      <c r="L196" s="1">
        <f t="shared" si="74"/>
        <v>50</v>
      </c>
      <c r="M196" s="1">
        <f t="shared" si="75"/>
        <v>266.66666666666669</v>
      </c>
      <c r="N196" s="1">
        <f t="shared" si="76"/>
        <v>377.77777777777777</v>
      </c>
      <c r="O196" s="1">
        <f t="shared" si="77"/>
        <v>88.888888888888886</v>
      </c>
      <c r="P196" s="1">
        <f t="shared" si="78"/>
        <v>25</v>
      </c>
      <c r="Q196" s="1"/>
    </row>
    <row r="197" spans="1:17" x14ac:dyDescent="0.25">
      <c r="A197" s="5" t="s">
        <v>58</v>
      </c>
      <c r="B197" s="6"/>
      <c r="C197" s="7">
        <f>C196+C194+C192+C190+C188+C186+C184+C182</f>
        <v>8177.7777777777792</v>
      </c>
      <c r="D197" s="7">
        <f t="shared" ref="D197:P197" si="87">D196+D194+D192+D190+D188+D186+D184+D182</f>
        <v>10000</v>
      </c>
      <c r="E197" s="7">
        <f t="shared" si="87"/>
        <v>7111.1111111111104</v>
      </c>
      <c r="F197" s="7">
        <f t="shared" si="87"/>
        <v>100</v>
      </c>
      <c r="G197" s="7">
        <f t="shared" si="87"/>
        <v>9800</v>
      </c>
      <c r="H197" s="7">
        <f t="shared" si="87"/>
        <v>7822.2222222222208</v>
      </c>
      <c r="I197" s="7">
        <f t="shared" si="87"/>
        <v>4266.666666666667</v>
      </c>
      <c r="J197" s="7">
        <f t="shared" si="87"/>
        <v>9600</v>
      </c>
      <c r="K197" s="7">
        <f t="shared" si="87"/>
        <v>5866.6666666666661</v>
      </c>
      <c r="L197" s="7">
        <f t="shared" si="87"/>
        <v>400</v>
      </c>
      <c r="M197" s="7">
        <f t="shared" si="87"/>
        <v>2133.3333333333335</v>
      </c>
      <c r="N197" s="7">
        <f t="shared" si="87"/>
        <v>3022.2222222222222</v>
      </c>
      <c r="O197" s="7">
        <f t="shared" si="87"/>
        <v>711.1111111111112</v>
      </c>
      <c r="P197" s="7">
        <f t="shared" si="87"/>
        <v>200</v>
      </c>
      <c r="Q197" s="1"/>
    </row>
    <row r="198" spans="1:17" x14ac:dyDescent="0.25">
      <c r="A198" s="9" t="s">
        <v>59</v>
      </c>
      <c r="B198" s="10"/>
      <c r="C198" s="11">
        <f>C195+C193+C191+C189+C187+C185+C183+C181</f>
        <v>10000</v>
      </c>
      <c r="D198" s="11">
        <f t="shared" ref="D198:P198" si="88">D195+D193+D191+D189+D187+D185+D183+D181</f>
        <v>9500</v>
      </c>
      <c r="E198" s="11">
        <f t="shared" si="88"/>
        <v>20000</v>
      </c>
      <c r="F198" s="11">
        <f t="shared" si="88"/>
        <v>80</v>
      </c>
      <c r="G198" s="11">
        <f t="shared" si="88"/>
        <v>10500</v>
      </c>
      <c r="H198" s="11">
        <f t="shared" si="88"/>
        <v>9500</v>
      </c>
      <c r="I198" s="11">
        <f t="shared" si="88"/>
        <v>5500</v>
      </c>
      <c r="J198" s="11">
        <f t="shared" si="88"/>
        <v>18000</v>
      </c>
      <c r="K198" s="11">
        <f t="shared" si="88"/>
        <v>0</v>
      </c>
      <c r="L198" s="11">
        <f t="shared" si="88"/>
        <v>0</v>
      </c>
      <c r="M198" s="11">
        <f t="shared" si="88"/>
        <v>0</v>
      </c>
      <c r="N198" s="11">
        <f t="shared" si="88"/>
        <v>0</v>
      </c>
      <c r="O198" s="11">
        <f t="shared" si="88"/>
        <v>0</v>
      </c>
      <c r="P198" s="11">
        <f t="shared" si="88"/>
        <v>0</v>
      </c>
      <c r="Q198" s="1"/>
    </row>
    <row r="199" spans="1:17" ht="15.75" thickBot="1" x14ac:dyDescent="0.3">
      <c r="A199" s="9" t="s">
        <v>29</v>
      </c>
      <c r="B199" s="10"/>
      <c r="C199" s="11">
        <f>C198-C197</f>
        <v>1822.2222222222208</v>
      </c>
      <c r="D199" s="11">
        <f t="shared" ref="D199:P199" si="89">D198-D197</f>
        <v>-500</v>
      </c>
      <c r="E199" s="11">
        <f t="shared" si="89"/>
        <v>12888.888888888891</v>
      </c>
      <c r="F199" s="11">
        <f t="shared" si="89"/>
        <v>-20</v>
      </c>
      <c r="G199" s="11">
        <f t="shared" si="89"/>
        <v>700</v>
      </c>
      <c r="H199" s="11">
        <f t="shared" si="89"/>
        <v>1677.7777777777792</v>
      </c>
      <c r="I199" s="11">
        <f t="shared" si="89"/>
        <v>1233.333333333333</v>
      </c>
      <c r="J199" s="11">
        <f t="shared" si="89"/>
        <v>8400</v>
      </c>
      <c r="K199" s="11">
        <f t="shared" si="89"/>
        <v>-5866.6666666666661</v>
      </c>
      <c r="L199" s="11">
        <f t="shared" si="89"/>
        <v>-400</v>
      </c>
      <c r="M199" s="11">
        <f t="shared" si="89"/>
        <v>-2133.3333333333335</v>
      </c>
      <c r="N199" s="11">
        <f t="shared" si="89"/>
        <v>-3022.2222222222222</v>
      </c>
      <c r="O199" s="11">
        <f t="shared" si="89"/>
        <v>-711.1111111111112</v>
      </c>
      <c r="P199" s="11">
        <f t="shared" si="89"/>
        <v>-200</v>
      </c>
      <c r="Q199" s="1"/>
    </row>
    <row r="200" spans="1:17" ht="15.75" thickBot="1" x14ac:dyDescent="0.3">
      <c r="A200" s="19" t="s">
        <v>44</v>
      </c>
      <c r="B200" s="20"/>
      <c r="C200" s="21">
        <f t="shared" ref="C200:P200" si="90">C199*C3</f>
        <v>45555.555555555518</v>
      </c>
      <c r="D200" s="21">
        <f t="shared" si="90"/>
        <v>-2500</v>
      </c>
      <c r="E200" s="21">
        <f t="shared" si="90"/>
        <v>322222.22222222225</v>
      </c>
      <c r="F200" s="21">
        <f t="shared" si="90"/>
        <v>-2000</v>
      </c>
      <c r="G200" s="21">
        <f t="shared" si="90"/>
        <v>3500</v>
      </c>
      <c r="H200" s="21">
        <f t="shared" si="90"/>
        <v>41944.444444444482</v>
      </c>
      <c r="I200" s="21">
        <f t="shared" si="90"/>
        <v>61666.66666666665</v>
      </c>
      <c r="J200" s="21">
        <f t="shared" si="90"/>
        <v>42000</v>
      </c>
      <c r="K200" s="21">
        <f t="shared" si="90"/>
        <v>-293333.33333333331</v>
      </c>
      <c r="L200" s="21">
        <f t="shared" si="90"/>
        <v>-40000</v>
      </c>
      <c r="M200" s="21">
        <f t="shared" si="90"/>
        <v>-160000</v>
      </c>
      <c r="N200" s="21">
        <f t="shared" si="90"/>
        <v>-151111.11111111109</v>
      </c>
      <c r="O200" s="21">
        <f t="shared" si="90"/>
        <v>-53333.333333333343</v>
      </c>
      <c r="P200" s="21">
        <f t="shared" si="90"/>
        <v>-20000</v>
      </c>
      <c r="Q200" s="27">
        <f>SUM(C200:P200)</f>
        <v>-205388.88888888888</v>
      </c>
    </row>
    <row r="201" spans="1:17" ht="15.75" thickBot="1" x14ac:dyDescent="0.3">
      <c r="A201" s="10"/>
      <c r="B201" s="10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ht="15.75" thickBot="1" x14ac:dyDescent="0.3">
      <c r="A202" s="13" t="s">
        <v>9</v>
      </c>
      <c r="B202" s="20"/>
      <c r="C202" s="24" t="s">
        <v>10</v>
      </c>
      <c r="D202" s="24" t="s">
        <v>12</v>
      </c>
      <c r="E202" s="24" t="s">
        <v>15</v>
      </c>
      <c r="F202" s="24" t="s">
        <v>16</v>
      </c>
      <c r="G202" s="24" t="s">
        <v>17</v>
      </c>
      <c r="H202" s="24" t="s">
        <v>18</v>
      </c>
      <c r="I202" s="24" t="s">
        <v>19</v>
      </c>
      <c r="J202" s="24" t="s">
        <v>20</v>
      </c>
      <c r="K202" s="24" t="s">
        <v>21</v>
      </c>
      <c r="L202" s="24" t="s">
        <v>22</v>
      </c>
      <c r="M202" s="24" t="s">
        <v>23</v>
      </c>
      <c r="N202" s="24" t="s">
        <v>24</v>
      </c>
      <c r="O202" s="24" t="s">
        <v>25</v>
      </c>
      <c r="P202" s="25" t="s">
        <v>26</v>
      </c>
      <c r="Q202" s="1"/>
    </row>
    <row r="203" spans="1:17" x14ac:dyDescent="0.25">
      <c r="A203" s="32" t="s">
        <v>127</v>
      </c>
      <c r="B203" s="3" t="s">
        <v>11</v>
      </c>
      <c r="L203" s="2">
        <v>500</v>
      </c>
      <c r="M203" s="2">
        <v>10000</v>
      </c>
      <c r="N203" s="2">
        <v>14000</v>
      </c>
      <c r="P203" s="2">
        <v>1000</v>
      </c>
      <c r="Q203" s="1"/>
    </row>
    <row r="204" spans="1:17" ht="15.75" thickBot="1" x14ac:dyDescent="0.3">
      <c r="A204" s="31"/>
      <c r="B204" s="2" t="s">
        <v>13</v>
      </c>
      <c r="C204" s="1">
        <f>$C$1*8/10/9/8*2/5</f>
        <v>408.88888888888886</v>
      </c>
      <c r="D204" s="1">
        <f>$D$1*9/10/9/8*2/5</f>
        <v>500</v>
      </c>
      <c r="E204" s="1">
        <f>$E$1*8/10/9/8*2/5</f>
        <v>355.55555555555554</v>
      </c>
      <c r="F204" s="1">
        <f>$F$1*9/10/9/8*2/5</f>
        <v>5</v>
      </c>
      <c r="G204" s="1">
        <f>$G$1*9/10/9/8*2/5</f>
        <v>490</v>
      </c>
      <c r="H204" s="1">
        <f>$H$1*8/10/9/8*2/5</f>
        <v>391.11111111111114</v>
      </c>
      <c r="I204" s="1">
        <f>$I$1*8/10/9/8*2/5</f>
        <v>213.33333333333334</v>
      </c>
      <c r="J204" s="1">
        <f>$J$1*9/10/9/8*2/5</f>
        <v>480</v>
      </c>
      <c r="K204" s="1">
        <f>$K$1*8/10/9/8*2/5</f>
        <v>293.33333333333337</v>
      </c>
      <c r="L204" s="1">
        <f>$L$1*9/10/9/8*2/5</f>
        <v>20</v>
      </c>
      <c r="M204" s="1">
        <f>$M$1*8/10/9/8*2/5</f>
        <v>106.66666666666667</v>
      </c>
      <c r="N204" s="1">
        <f>$N$1*8/10/9/8*2/5</f>
        <v>151.11111111111111</v>
      </c>
      <c r="O204" s="1">
        <f>$O$1*8/10/9/8*2/5</f>
        <v>35.555555555555557</v>
      </c>
      <c r="P204" s="1">
        <f>$P$1*9/10/9/8*2/5</f>
        <v>10</v>
      </c>
      <c r="Q204" s="1"/>
    </row>
    <row r="205" spans="1:17" x14ac:dyDescent="0.25">
      <c r="A205" s="5" t="s">
        <v>60</v>
      </c>
      <c r="B205" s="6"/>
      <c r="C205" s="7">
        <f>C204</f>
        <v>408.88888888888886</v>
      </c>
      <c r="D205" s="7">
        <f t="shared" ref="D205:P205" si="91">D204</f>
        <v>500</v>
      </c>
      <c r="E205" s="7">
        <f t="shared" si="91"/>
        <v>355.55555555555554</v>
      </c>
      <c r="F205" s="7">
        <f t="shared" si="91"/>
        <v>5</v>
      </c>
      <c r="G205" s="7">
        <f t="shared" si="91"/>
        <v>490</v>
      </c>
      <c r="H205" s="7">
        <f t="shared" si="91"/>
        <v>391.11111111111114</v>
      </c>
      <c r="I205" s="7">
        <f t="shared" si="91"/>
        <v>213.33333333333334</v>
      </c>
      <c r="J205" s="7">
        <f t="shared" si="91"/>
        <v>480</v>
      </c>
      <c r="K205" s="7">
        <f t="shared" si="91"/>
        <v>293.33333333333337</v>
      </c>
      <c r="L205" s="7">
        <f t="shared" si="91"/>
        <v>20</v>
      </c>
      <c r="M205" s="7">
        <f t="shared" si="91"/>
        <v>106.66666666666667</v>
      </c>
      <c r="N205" s="7">
        <f t="shared" si="91"/>
        <v>151.11111111111111</v>
      </c>
      <c r="O205" s="7">
        <f t="shared" si="91"/>
        <v>35.555555555555557</v>
      </c>
      <c r="P205" s="7">
        <f t="shared" si="91"/>
        <v>10</v>
      </c>
      <c r="Q205" s="1"/>
    </row>
    <row r="206" spans="1:17" x14ac:dyDescent="0.25">
      <c r="A206" s="9" t="s">
        <v>61</v>
      </c>
      <c r="B206" s="10"/>
      <c r="C206" s="11">
        <f>C203</f>
        <v>0</v>
      </c>
      <c r="D206" s="11">
        <f t="shared" ref="D206:P206" si="92">D203</f>
        <v>0</v>
      </c>
      <c r="E206" s="11">
        <f t="shared" si="92"/>
        <v>0</v>
      </c>
      <c r="F206" s="11">
        <f t="shared" si="92"/>
        <v>0</v>
      </c>
      <c r="G206" s="11">
        <f t="shared" si="92"/>
        <v>0</v>
      </c>
      <c r="H206" s="11">
        <f t="shared" si="92"/>
        <v>0</v>
      </c>
      <c r="I206" s="11">
        <f t="shared" si="92"/>
        <v>0</v>
      </c>
      <c r="J206" s="11">
        <f t="shared" si="92"/>
        <v>0</v>
      </c>
      <c r="K206" s="11">
        <f t="shared" si="92"/>
        <v>0</v>
      </c>
      <c r="L206" s="11">
        <f t="shared" si="92"/>
        <v>500</v>
      </c>
      <c r="M206" s="11">
        <f t="shared" si="92"/>
        <v>10000</v>
      </c>
      <c r="N206" s="11">
        <f t="shared" si="92"/>
        <v>14000</v>
      </c>
      <c r="O206" s="11">
        <f t="shared" si="92"/>
        <v>0</v>
      </c>
      <c r="P206" s="11">
        <f t="shared" si="92"/>
        <v>1000</v>
      </c>
      <c r="Q206" s="1"/>
    </row>
    <row r="207" spans="1:17" ht="15.75" thickBot="1" x14ac:dyDescent="0.3">
      <c r="A207" s="9" t="s">
        <v>29</v>
      </c>
      <c r="B207" s="10"/>
      <c r="C207" s="11">
        <f>C206-C205</f>
        <v>-408.88888888888886</v>
      </c>
      <c r="D207" s="11">
        <f t="shared" ref="D207:P207" si="93">D206-D205</f>
        <v>-500</v>
      </c>
      <c r="E207" s="11">
        <f t="shared" si="93"/>
        <v>-355.55555555555554</v>
      </c>
      <c r="F207" s="11">
        <f t="shared" si="93"/>
        <v>-5</v>
      </c>
      <c r="G207" s="11">
        <f t="shared" si="93"/>
        <v>-490</v>
      </c>
      <c r="H207" s="11">
        <f t="shared" si="93"/>
        <v>-391.11111111111114</v>
      </c>
      <c r="I207" s="11">
        <f t="shared" si="93"/>
        <v>-213.33333333333334</v>
      </c>
      <c r="J207" s="11">
        <f t="shared" si="93"/>
        <v>-480</v>
      </c>
      <c r="K207" s="11">
        <f t="shared" si="93"/>
        <v>-293.33333333333337</v>
      </c>
      <c r="L207" s="11">
        <f t="shared" si="93"/>
        <v>480</v>
      </c>
      <c r="M207" s="11">
        <f t="shared" si="93"/>
        <v>9893.3333333333339</v>
      </c>
      <c r="N207" s="11">
        <f t="shared" si="93"/>
        <v>13848.888888888889</v>
      </c>
      <c r="O207" s="11">
        <f t="shared" si="93"/>
        <v>-35.555555555555557</v>
      </c>
      <c r="P207" s="11">
        <f t="shared" si="93"/>
        <v>990</v>
      </c>
      <c r="Q207" s="1"/>
    </row>
    <row r="208" spans="1:17" ht="15.75" thickBot="1" x14ac:dyDescent="0.3">
      <c r="A208" s="19" t="s">
        <v>44</v>
      </c>
      <c r="B208" s="20"/>
      <c r="C208" s="21">
        <f t="shared" ref="C208:P208" si="94">C207*C3</f>
        <v>-10222.222222222221</v>
      </c>
      <c r="D208" s="21">
        <f t="shared" si="94"/>
        <v>-2500</v>
      </c>
      <c r="E208" s="21">
        <f t="shared" si="94"/>
        <v>-8888.8888888888887</v>
      </c>
      <c r="F208" s="21">
        <f t="shared" si="94"/>
        <v>-500</v>
      </c>
      <c r="G208" s="21">
        <f t="shared" si="94"/>
        <v>-2450</v>
      </c>
      <c r="H208" s="21">
        <f t="shared" si="94"/>
        <v>-9777.7777777777792</v>
      </c>
      <c r="I208" s="21">
        <f t="shared" si="94"/>
        <v>-10666.666666666668</v>
      </c>
      <c r="J208" s="21">
        <f t="shared" si="94"/>
        <v>-2400</v>
      </c>
      <c r="K208" s="21">
        <f t="shared" si="94"/>
        <v>-14666.666666666668</v>
      </c>
      <c r="L208" s="21">
        <f t="shared" si="94"/>
        <v>48000</v>
      </c>
      <c r="M208" s="21">
        <f t="shared" si="94"/>
        <v>742000</v>
      </c>
      <c r="N208" s="21">
        <f t="shared" si="94"/>
        <v>692444.44444444438</v>
      </c>
      <c r="O208" s="21">
        <f t="shared" si="94"/>
        <v>-2666.666666666667</v>
      </c>
      <c r="P208" s="21">
        <f t="shared" si="94"/>
        <v>99000</v>
      </c>
      <c r="Q208" s="27">
        <f>SUM(C208:P208)</f>
        <v>1516705.5555555553</v>
      </c>
    </row>
    <row r="209" spans="1:17" x14ac:dyDescent="0.25">
      <c r="A209" s="10"/>
      <c r="B209" s="10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26" t="s">
        <v>62</v>
      </c>
      <c r="C210" s="1">
        <f t="shared" ref="C210:P210" si="95">C205+C197+C175+C153+C133+C111+C89+C67+C45+C23</f>
        <v>74008.888888888905</v>
      </c>
      <c r="D210" s="1">
        <f t="shared" si="95"/>
        <v>90500</v>
      </c>
      <c r="E210" s="1">
        <f t="shared" si="95"/>
        <v>64355.555555555547</v>
      </c>
      <c r="F210" s="1">
        <f t="shared" si="95"/>
        <v>905</v>
      </c>
      <c r="G210" s="1">
        <f t="shared" si="95"/>
        <v>88690</v>
      </c>
      <c r="H210" s="1">
        <f t="shared" si="95"/>
        <v>70791.111111111095</v>
      </c>
      <c r="I210" s="1">
        <f t="shared" si="95"/>
        <v>38613.333333333336</v>
      </c>
      <c r="J210" s="1">
        <f t="shared" si="95"/>
        <v>86880</v>
      </c>
      <c r="K210" s="1">
        <f t="shared" si="95"/>
        <v>53093.333333333321</v>
      </c>
      <c r="L210" s="1">
        <f t="shared" si="95"/>
        <v>3620</v>
      </c>
      <c r="M210" s="1">
        <f t="shared" si="95"/>
        <v>19306.666666666668</v>
      </c>
      <c r="N210" s="1">
        <f t="shared" si="95"/>
        <v>27351.111111111113</v>
      </c>
      <c r="O210" s="1">
        <f t="shared" si="95"/>
        <v>6435.5555555555566</v>
      </c>
      <c r="P210" s="1">
        <f t="shared" si="95"/>
        <v>1810</v>
      </c>
      <c r="Q210" s="1"/>
    </row>
    <row r="211" spans="1:17" x14ac:dyDescent="0.25">
      <c r="A211" s="26" t="s">
        <v>63</v>
      </c>
      <c r="B211" s="3"/>
      <c r="C211" s="1">
        <f>C198+C206+C176+C154+C134+C112+C90+C68+C46+C24</f>
        <v>92000</v>
      </c>
      <c r="D211" s="1">
        <f>D198+D206+D176+D154+D134+D112+D90+D68+D46+D24</f>
        <v>90500</v>
      </c>
      <c r="E211" s="1">
        <f t="shared" ref="E211:P211" si="96">E198+E206+E176+E154+E134+E112+E90+E68+E46+E24</f>
        <v>80000</v>
      </c>
      <c r="F211" s="1">
        <f t="shared" si="96"/>
        <v>1000</v>
      </c>
      <c r="G211" s="1">
        <f t="shared" si="96"/>
        <v>98000</v>
      </c>
      <c r="H211" s="1">
        <f t="shared" si="96"/>
        <v>88000</v>
      </c>
      <c r="I211" s="1">
        <f t="shared" si="96"/>
        <v>48000</v>
      </c>
      <c r="J211" s="1">
        <f t="shared" si="96"/>
        <v>96000</v>
      </c>
      <c r="K211" s="1">
        <f t="shared" si="96"/>
        <v>66000</v>
      </c>
      <c r="L211" s="1">
        <f t="shared" si="96"/>
        <v>4000</v>
      </c>
      <c r="M211" s="1">
        <f t="shared" si="96"/>
        <v>24000</v>
      </c>
      <c r="N211" s="1">
        <f t="shared" si="96"/>
        <v>34000</v>
      </c>
      <c r="O211" s="1">
        <f t="shared" si="96"/>
        <v>8000</v>
      </c>
      <c r="P211" s="1">
        <f t="shared" si="96"/>
        <v>2000</v>
      </c>
      <c r="Q211" s="1"/>
    </row>
    <row r="213" spans="1:17" x14ac:dyDescent="0.25">
      <c r="B213" s="3"/>
      <c r="Q213" s="1">
        <f>SUM(Q1:Q208)</f>
        <v>3346205.555555555</v>
      </c>
    </row>
    <row r="215" spans="1:17" x14ac:dyDescent="0.25">
      <c r="B215" s="3"/>
    </row>
    <row r="217" spans="1:17" x14ac:dyDescent="0.25">
      <c r="B217" s="3"/>
    </row>
  </sheetData>
  <mergeCells count="73">
    <mergeCell ref="A131:A132"/>
    <mergeCell ref="A119:A120"/>
    <mergeCell ref="A121:A122"/>
    <mergeCell ref="A123:A124"/>
    <mergeCell ref="A125:A126"/>
    <mergeCell ref="A127:A128"/>
    <mergeCell ref="A129:A130"/>
    <mergeCell ref="A117:A118"/>
    <mergeCell ref="A83:A84"/>
    <mergeCell ref="A85:A86"/>
    <mergeCell ref="A87:A88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43:A44"/>
    <mergeCell ref="A81:A82"/>
    <mergeCell ref="A53:A54"/>
    <mergeCell ref="A55:A56"/>
    <mergeCell ref="A57:A58"/>
    <mergeCell ref="A59:A60"/>
    <mergeCell ref="A61:A62"/>
    <mergeCell ref="A63:A64"/>
    <mergeCell ref="A65:A66"/>
    <mergeCell ref="A73:A74"/>
    <mergeCell ref="A75:A76"/>
    <mergeCell ref="A77:A78"/>
    <mergeCell ref="A79:A80"/>
    <mergeCell ref="A5:A6"/>
    <mergeCell ref="A7:A8"/>
    <mergeCell ref="A9:A10"/>
    <mergeCell ref="A11:A12"/>
    <mergeCell ref="A13:A14"/>
    <mergeCell ref="A15:A16"/>
    <mergeCell ref="A139:A140"/>
    <mergeCell ref="A141:A142"/>
    <mergeCell ref="A143:A144"/>
    <mergeCell ref="A145:A146"/>
    <mergeCell ref="A51:A52"/>
    <mergeCell ref="A17:A18"/>
    <mergeCell ref="A19:A20"/>
    <mergeCell ref="A21:A22"/>
    <mergeCell ref="A29:A30"/>
    <mergeCell ref="A31:A32"/>
    <mergeCell ref="A33:A34"/>
    <mergeCell ref="A35:A36"/>
    <mergeCell ref="A37:A38"/>
    <mergeCell ref="A39:A40"/>
    <mergeCell ref="A41:A42"/>
    <mergeCell ref="A147:A148"/>
    <mergeCell ref="A149:A150"/>
    <mergeCell ref="A151:A152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203:A204"/>
  </mergeCells>
  <conditionalFormatting sqref="C25:P26">
    <cfRule type="cellIs" dxfId="41" priority="21" operator="lessThan">
      <formula>0</formula>
    </cfRule>
  </conditionalFormatting>
  <conditionalFormatting sqref="C25:Q26">
    <cfRule type="cellIs" dxfId="40" priority="19" operator="greaterThanOrEqual">
      <formula>0</formula>
    </cfRule>
    <cfRule type="cellIs" dxfId="39" priority="20" operator="lessThan">
      <formula>0</formula>
    </cfRule>
  </conditionalFormatting>
  <conditionalFormatting sqref="D47:Q48 Q45:Q46">
    <cfRule type="cellIs" dxfId="38" priority="17" operator="greaterThanOrEqual">
      <formula>0</formula>
    </cfRule>
    <cfRule type="cellIs" dxfId="37" priority="18" operator="lessThan">
      <formula>0</formula>
    </cfRule>
  </conditionalFormatting>
  <conditionalFormatting sqref="B69:Q70">
    <cfRule type="cellIs" dxfId="36" priority="3" operator="greaterThanOrEqual">
      <formula>0</formula>
    </cfRule>
    <cfRule type="cellIs" dxfId="35" priority="4" operator="lessThan">
      <formula>0</formula>
    </cfRule>
  </conditionalFormatting>
  <conditionalFormatting sqref="C91:Q92">
    <cfRule type="cellIs" dxfId="34" priority="1" operator="greaterThanOrEqual">
      <formula>0</formula>
    </cfRule>
    <cfRule type="cellIs" dxfId="33" priority="2" operator="lessThan">
      <formula>0</formula>
    </cfRule>
  </conditionalFormatting>
  <conditionalFormatting sqref="C113:Q114">
    <cfRule type="cellIs" dxfId="32" priority="15" operator="greaterThanOrEqual">
      <formula>0</formula>
    </cfRule>
    <cfRule type="cellIs" dxfId="31" priority="16" operator="lessThan">
      <formula>0</formula>
    </cfRule>
  </conditionalFormatting>
  <conditionalFormatting sqref="C135:Q136">
    <cfRule type="cellIs" dxfId="30" priority="13" operator="greaterThanOrEqual">
      <formula>0</formula>
    </cfRule>
    <cfRule type="cellIs" dxfId="29" priority="14" operator="lessThan">
      <formula>0</formula>
    </cfRule>
  </conditionalFormatting>
  <conditionalFormatting sqref="C207:Q208">
    <cfRule type="cellIs" dxfId="28" priority="5" operator="greaterThanOrEqual">
      <formula>0</formula>
    </cfRule>
    <cfRule type="cellIs" dxfId="27" priority="6" operator="lessThan">
      <formula>0</formula>
    </cfRule>
  </conditionalFormatting>
  <conditionalFormatting sqref="C199:Q200">
    <cfRule type="cellIs" dxfId="26" priority="7" operator="greaterThanOrEqual">
      <formula>0</formula>
    </cfRule>
    <cfRule type="cellIs" dxfId="25" priority="8" operator="lessThan">
      <formula>0</formula>
    </cfRule>
  </conditionalFormatting>
  <conditionalFormatting sqref="C177:Q178">
    <cfRule type="cellIs" dxfId="24" priority="9" operator="greaterThanOrEqual">
      <formula>0</formula>
    </cfRule>
    <cfRule type="cellIs" dxfId="23" priority="10" operator="lessThan">
      <formula>0</formula>
    </cfRule>
  </conditionalFormatting>
  <conditionalFormatting sqref="C155:Q156">
    <cfRule type="cellIs" dxfId="22" priority="11" operator="greaterThanOrEqual">
      <formula>0</formula>
    </cfRule>
    <cfRule type="cellIs" dxfId="21" priority="12" operator="lessThan">
      <formula>0</formula>
    </cfRule>
  </conditionalFormatting>
  <pageMargins left="0" right="0" top="0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7"/>
  <sheetViews>
    <sheetView tabSelected="1" topLeftCell="A4" workbookViewId="0">
      <pane xSplit="3825" activePane="topRight"/>
      <selection activeCell="K1" sqref="K1:K1048576"/>
      <selection pane="topRight" activeCell="C4" sqref="C1:C1048576"/>
    </sheetView>
  </sheetViews>
  <sheetFormatPr baseColWidth="10" defaultColWidth="11.5703125" defaultRowHeight="15" x14ac:dyDescent="0.25"/>
  <cols>
    <col min="1" max="1" width="24" style="2" customWidth="1"/>
    <col min="2" max="2" width="9.140625" style="2" customWidth="1"/>
    <col min="3" max="16384" width="11.5703125" style="2"/>
  </cols>
  <sheetData>
    <row r="1" spans="1:16" s="1" customFormat="1" x14ac:dyDescent="0.25">
      <c r="A1" s="1" t="s">
        <v>30</v>
      </c>
      <c r="C1" s="1">
        <v>92000</v>
      </c>
      <c r="D1" s="1">
        <v>100000</v>
      </c>
      <c r="E1" s="1">
        <v>80000</v>
      </c>
      <c r="F1" s="1">
        <v>1000</v>
      </c>
      <c r="G1" s="1">
        <v>98000</v>
      </c>
      <c r="H1" s="1">
        <v>88000</v>
      </c>
      <c r="I1" s="1">
        <v>48000</v>
      </c>
      <c r="J1" s="1">
        <v>96000</v>
      </c>
      <c r="K1" s="1">
        <v>66000</v>
      </c>
      <c r="L1" s="1">
        <v>4000</v>
      </c>
      <c r="M1" s="1">
        <v>24000</v>
      </c>
      <c r="N1" s="1">
        <v>34000</v>
      </c>
      <c r="O1" s="1">
        <v>8000</v>
      </c>
      <c r="P1" s="1">
        <v>2000</v>
      </c>
    </row>
    <row r="2" spans="1:16" x14ac:dyDescent="0.25">
      <c r="A2" s="2" t="s">
        <v>31</v>
      </c>
      <c r="C2" s="1">
        <f>C1*8/10</f>
        <v>73600</v>
      </c>
      <c r="D2" s="1">
        <f>D1*9/10</f>
        <v>90000</v>
      </c>
      <c r="E2" s="1">
        <f t="shared" ref="E2" si="0">E1*8/10</f>
        <v>64000</v>
      </c>
      <c r="F2" s="1">
        <f t="shared" ref="F2" si="1">F1*9/10</f>
        <v>900</v>
      </c>
      <c r="G2" s="1">
        <f>G1*8/10</f>
        <v>78400</v>
      </c>
      <c r="H2" s="1">
        <f>H1*9/10</f>
        <v>79200</v>
      </c>
      <c r="I2" s="1">
        <f t="shared" ref="I2" si="2">I1*8/10</f>
        <v>38400</v>
      </c>
      <c r="J2" s="1">
        <f>J1*9/10</f>
        <v>86400</v>
      </c>
      <c r="K2" s="1">
        <f>K1*8/10</f>
        <v>52800</v>
      </c>
      <c r="L2" s="1">
        <f t="shared" ref="L2" si="3">L1*9/10</f>
        <v>3600</v>
      </c>
      <c r="M2" s="1">
        <f t="shared" ref="M2" si="4">M1*8/10</f>
        <v>19200</v>
      </c>
      <c r="N2" s="1">
        <f>N1*9/10</f>
        <v>30600</v>
      </c>
      <c r="O2" s="1">
        <f t="shared" ref="O2" si="5">O1*8/10</f>
        <v>6400</v>
      </c>
      <c r="P2" s="1">
        <f>P1*9/10</f>
        <v>1800</v>
      </c>
    </row>
    <row r="3" spans="1:16" ht="15.75" thickBot="1" x14ac:dyDescent="0.3">
      <c r="A3" s="2" t="s">
        <v>43</v>
      </c>
      <c r="C3" s="1">
        <v>25</v>
      </c>
      <c r="D3" s="2">
        <v>5</v>
      </c>
      <c r="E3" s="2">
        <v>25</v>
      </c>
      <c r="F3" s="2">
        <v>100</v>
      </c>
      <c r="G3" s="2">
        <v>5</v>
      </c>
      <c r="H3" s="2">
        <v>25</v>
      </c>
      <c r="I3" s="2">
        <v>50</v>
      </c>
      <c r="J3" s="2">
        <v>5</v>
      </c>
      <c r="K3" s="2">
        <v>50</v>
      </c>
      <c r="L3" s="2">
        <v>100</v>
      </c>
      <c r="M3" s="2">
        <v>75</v>
      </c>
      <c r="N3" s="2">
        <v>50</v>
      </c>
      <c r="O3" s="2">
        <v>75</v>
      </c>
      <c r="P3" s="2">
        <v>100</v>
      </c>
    </row>
    <row r="4" spans="1:16" s="4" customFormat="1" ht="15.75" thickBot="1" x14ac:dyDescent="0.3">
      <c r="A4" s="13" t="s">
        <v>0</v>
      </c>
      <c r="B4" s="14"/>
      <c r="C4" s="15" t="s">
        <v>10</v>
      </c>
      <c r="D4" s="15" t="s">
        <v>12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6" t="s">
        <v>26</v>
      </c>
    </row>
    <row r="5" spans="1:16" ht="15.75" hidden="1" thickBot="1" x14ac:dyDescent="0.3">
      <c r="A5" s="33" t="s">
        <v>32</v>
      </c>
      <c r="B5" s="10" t="s">
        <v>11</v>
      </c>
      <c r="C5" s="11">
        <v>10000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</row>
    <row r="6" spans="1:16" ht="15.75" hidden="1" thickBot="1" x14ac:dyDescent="0.3">
      <c r="A6" s="33"/>
      <c r="B6" s="17" t="s">
        <v>13</v>
      </c>
      <c r="C6" s="11">
        <f t="shared" ref="C6:C78" si="6">$C$1*8/10/9/8</f>
        <v>1022.2222222222222</v>
      </c>
      <c r="D6" s="11">
        <f>$D$1*9/10/9/8</f>
        <v>1250</v>
      </c>
      <c r="E6" s="11">
        <f t="shared" ref="E6:E78" si="7">$E$1*8/10/9/8</f>
        <v>888.88888888888891</v>
      </c>
      <c r="F6" s="11">
        <f>$F$1*9/10/9/8</f>
        <v>12.5</v>
      </c>
      <c r="G6" s="11">
        <f>$G$1*9/10/9/8</f>
        <v>1225</v>
      </c>
      <c r="H6" s="11">
        <f>$H$1*8/10/9/8</f>
        <v>977.77777777777783</v>
      </c>
      <c r="I6" s="11">
        <f t="shared" ref="I6:I78" si="8">$I$1*8/10/9/8</f>
        <v>533.33333333333337</v>
      </c>
      <c r="J6" s="11">
        <f>$J$1*9/10/9/8</f>
        <v>1200</v>
      </c>
      <c r="K6" s="11">
        <f>$K$1*8/10/9/8</f>
        <v>733.33333333333337</v>
      </c>
      <c r="L6" s="11">
        <f>$L$1*9/10/9/8</f>
        <v>50</v>
      </c>
      <c r="M6" s="11">
        <f t="shared" ref="M6:M78" si="9">$M$1*8/10/9/8</f>
        <v>266.66666666666669</v>
      </c>
      <c r="N6" s="11">
        <f>$N$1*8/10/9/8</f>
        <v>377.77777777777777</v>
      </c>
      <c r="O6" s="11">
        <f t="shared" ref="O6:O78" si="10">$O$1*8/10/9/8</f>
        <v>88.888888888888886</v>
      </c>
      <c r="P6" s="12">
        <f>$P$1*9/10/9/8</f>
        <v>25</v>
      </c>
    </row>
    <row r="7" spans="1:16" ht="15.75" hidden="1" thickBot="1" x14ac:dyDescent="0.3">
      <c r="A7" s="33" t="s">
        <v>33</v>
      </c>
      <c r="B7" s="10" t="s">
        <v>11</v>
      </c>
      <c r="C7" s="11"/>
      <c r="D7" s="11">
        <v>14500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1:16" ht="15.75" hidden="1" thickBot="1" x14ac:dyDescent="0.3">
      <c r="A8" s="33"/>
      <c r="B8" s="10" t="s">
        <v>14</v>
      </c>
      <c r="C8" s="11">
        <f t="shared" si="6"/>
        <v>1022.2222222222222</v>
      </c>
      <c r="D8" s="11">
        <f>$D$1*9/10/9/8</f>
        <v>1250</v>
      </c>
      <c r="E8" s="11">
        <f t="shared" si="7"/>
        <v>888.88888888888891</v>
      </c>
      <c r="F8" s="11">
        <f>$F$1*9/10/9/8</f>
        <v>12.5</v>
      </c>
      <c r="G8" s="11">
        <f>$G$1*9/10/9/8</f>
        <v>1225</v>
      </c>
      <c r="H8" s="11">
        <f>$H$1*8/10/9/8</f>
        <v>977.77777777777783</v>
      </c>
      <c r="I8" s="11">
        <f t="shared" si="8"/>
        <v>533.33333333333337</v>
      </c>
      <c r="J8" s="11">
        <f>$J$1*9/10/9/8</f>
        <v>1200</v>
      </c>
      <c r="K8" s="11">
        <f>$K$1*8/10/9/8</f>
        <v>733.33333333333337</v>
      </c>
      <c r="L8" s="11">
        <f>$L$1*9/10/9/8</f>
        <v>50</v>
      </c>
      <c r="M8" s="11">
        <f t="shared" si="9"/>
        <v>266.66666666666669</v>
      </c>
      <c r="N8" s="11">
        <f>$N$1*8/10/9/8</f>
        <v>377.77777777777777</v>
      </c>
      <c r="O8" s="11">
        <f t="shared" si="10"/>
        <v>88.888888888888886</v>
      </c>
      <c r="P8" s="12">
        <f>$P$1*9/10/9/8</f>
        <v>25</v>
      </c>
    </row>
    <row r="9" spans="1:16" ht="15.75" hidden="1" thickBot="1" x14ac:dyDescent="0.3">
      <c r="A9" s="33" t="s">
        <v>34</v>
      </c>
      <c r="B9" s="10" t="s">
        <v>11</v>
      </c>
      <c r="C9" s="11"/>
      <c r="D9" s="11"/>
      <c r="E9" s="11">
        <v>20000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</row>
    <row r="10" spans="1:16" ht="15.75" hidden="1" thickBot="1" x14ac:dyDescent="0.3">
      <c r="A10" s="33"/>
      <c r="B10" s="17" t="s">
        <v>13</v>
      </c>
      <c r="C10" s="11">
        <f t="shared" si="6"/>
        <v>1022.2222222222222</v>
      </c>
      <c r="D10" s="11">
        <f>$D$1*9/10/9/8</f>
        <v>1250</v>
      </c>
      <c r="E10" s="11">
        <f t="shared" si="7"/>
        <v>888.88888888888891</v>
      </c>
      <c r="F10" s="11">
        <f>$F$1*9/10/9/8</f>
        <v>12.5</v>
      </c>
      <c r="G10" s="11">
        <f>$G$1*9/10/9/8</f>
        <v>1225</v>
      </c>
      <c r="H10" s="11">
        <f>$H$1*8/10/9/8</f>
        <v>977.77777777777783</v>
      </c>
      <c r="I10" s="11">
        <f t="shared" si="8"/>
        <v>533.33333333333337</v>
      </c>
      <c r="J10" s="11">
        <f>$J$1*9/10/9/8</f>
        <v>1200</v>
      </c>
      <c r="K10" s="11">
        <f>$K$1*8/10/9/8</f>
        <v>733.33333333333337</v>
      </c>
      <c r="L10" s="11">
        <f>$L$1*9/10/9/8</f>
        <v>50</v>
      </c>
      <c r="M10" s="11">
        <f t="shared" si="9"/>
        <v>266.66666666666669</v>
      </c>
      <c r="N10" s="11">
        <f>$N$1*8/10/9/8</f>
        <v>377.77777777777777</v>
      </c>
      <c r="O10" s="11">
        <f t="shared" si="10"/>
        <v>88.888888888888886</v>
      </c>
      <c r="P10" s="12">
        <f>$P$1*9/10/9/8</f>
        <v>25</v>
      </c>
    </row>
    <row r="11" spans="1:16" ht="15.75" hidden="1" thickBot="1" x14ac:dyDescent="0.3">
      <c r="A11" s="33" t="s">
        <v>35</v>
      </c>
      <c r="B11" s="10" t="s">
        <v>11</v>
      </c>
      <c r="C11" s="11"/>
      <c r="D11" s="11"/>
      <c r="E11" s="11"/>
      <c r="F11" s="11">
        <v>80</v>
      </c>
      <c r="G11" s="11"/>
      <c r="H11" s="11"/>
      <c r="I11" s="11"/>
      <c r="J11" s="11"/>
      <c r="K11" s="11"/>
      <c r="L11" s="11"/>
      <c r="M11" s="11"/>
      <c r="N11" s="11"/>
      <c r="O11" s="11"/>
      <c r="P11" s="12"/>
    </row>
    <row r="12" spans="1:16" ht="15.75" hidden="1" thickBot="1" x14ac:dyDescent="0.3">
      <c r="A12" s="33"/>
      <c r="B12" s="10" t="s">
        <v>14</v>
      </c>
      <c r="C12" s="11">
        <f t="shared" si="6"/>
        <v>1022.2222222222222</v>
      </c>
      <c r="D12" s="11">
        <f>$D$1*9/10/9/8</f>
        <v>1250</v>
      </c>
      <c r="E12" s="11">
        <f t="shared" si="7"/>
        <v>888.88888888888891</v>
      </c>
      <c r="F12" s="11">
        <f>$F$1*9/10/9/8</f>
        <v>12.5</v>
      </c>
      <c r="G12" s="11">
        <f>$G$1*9/10/9/8</f>
        <v>1225</v>
      </c>
      <c r="H12" s="11">
        <f>$H$1*8/10/9/8</f>
        <v>977.77777777777783</v>
      </c>
      <c r="I12" s="11">
        <f t="shared" si="8"/>
        <v>533.33333333333337</v>
      </c>
      <c r="J12" s="11">
        <f>$J$1*9/10/9/8</f>
        <v>1200</v>
      </c>
      <c r="K12" s="11">
        <f>$K$1*8/10/9/8</f>
        <v>733.33333333333337</v>
      </c>
      <c r="L12" s="11">
        <f>$L$1*9/10/9/8</f>
        <v>50</v>
      </c>
      <c r="M12" s="11">
        <f t="shared" si="9"/>
        <v>266.66666666666669</v>
      </c>
      <c r="N12" s="11">
        <f>$N$1*8/10/9/8</f>
        <v>377.77777777777777</v>
      </c>
      <c r="O12" s="11">
        <f t="shared" si="10"/>
        <v>88.888888888888886</v>
      </c>
      <c r="P12" s="12">
        <f>$P$1*9/10/9/8</f>
        <v>25</v>
      </c>
    </row>
    <row r="13" spans="1:16" ht="15.75" hidden="1" thickBot="1" x14ac:dyDescent="0.3">
      <c r="A13" s="33" t="s">
        <v>36</v>
      </c>
      <c r="B13" s="10" t="s">
        <v>11</v>
      </c>
      <c r="C13" s="11"/>
      <c r="D13" s="11"/>
      <c r="E13" s="11"/>
      <c r="F13" s="11"/>
      <c r="G13" s="11">
        <v>10500</v>
      </c>
      <c r="H13" s="11"/>
      <c r="I13" s="11"/>
      <c r="J13" s="11"/>
      <c r="K13" s="11"/>
      <c r="L13" s="11"/>
      <c r="M13" s="11"/>
      <c r="N13" s="11"/>
      <c r="O13" s="11"/>
      <c r="P13" s="12"/>
    </row>
    <row r="14" spans="1:16" ht="15.75" hidden="1" thickBot="1" x14ac:dyDescent="0.3">
      <c r="A14" s="33"/>
      <c r="B14" s="17" t="s">
        <v>13</v>
      </c>
      <c r="C14" s="11">
        <f t="shared" si="6"/>
        <v>1022.2222222222222</v>
      </c>
      <c r="D14" s="11">
        <f>$D$1*9/10/9/8</f>
        <v>1250</v>
      </c>
      <c r="E14" s="11">
        <f t="shared" si="7"/>
        <v>888.88888888888891</v>
      </c>
      <c r="F14" s="11">
        <f>$F$1*9/10/9/8</f>
        <v>12.5</v>
      </c>
      <c r="G14" s="11">
        <f>$G$1*9/10/9/8</f>
        <v>1225</v>
      </c>
      <c r="H14" s="11">
        <f>$H$1*8/10/9/8</f>
        <v>977.77777777777783</v>
      </c>
      <c r="I14" s="11">
        <f t="shared" si="8"/>
        <v>533.33333333333337</v>
      </c>
      <c r="J14" s="11">
        <f>$J$1*9/10/9/8</f>
        <v>1200</v>
      </c>
      <c r="K14" s="11">
        <f>$K$1*8/10/9/8</f>
        <v>733.33333333333337</v>
      </c>
      <c r="L14" s="11">
        <f>$L$1*9/10/9/8</f>
        <v>50</v>
      </c>
      <c r="M14" s="11">
        <f t="shared" si="9"/>
        <v>266.66666666666669</v>
      </c>
      <c r="N14" s="11">
        <f>$N$1*8/10/9/8</f>
        <v>377.77777777777777</v>
      </c>
      <c r="O14" s="11">
        <f t="shared" si="10"/>
        <v>88.888888888888886</v>
      </c>
      <c r="P14" s="12">
        <f>$P$1*9/10/9/8</f>
        <v>25</v>
      </c>
    </row>
    <row r="15" spans="1:16" ht="15.75" hidden="1" thickBot="1" x14ac:dyDescent="0.3">
      <c r="A15" s="33" t="s">
        <v>37</v>
      </c>
      <c r="B15" s="10" t="s">
        <v>11</v>
      </c>
      <c r="C15" s="11"/>
      <c r="D15" s="11"/>
      <c r="E15" s="11"/>
      <c r="F15" s="11"/>
      <c r="G15" s="11"/>
      <c r="H15" s="11">
        <v>9500</v>
      </c>
      <c r="I15" s="11"/>
      <c r="J15" s="11"/>
      <c r="K15" s="11"/>
      <c r="L15" s="11"/>
      <c r="M15" s="11"/>
      <c r="N15" s="11"/>
      <c r="O15" s="11"/>
      <c r="P15" s="12"/>
    </row>
    <row r="16" spans="1:16" ht="15.75" hidden="1" thickBot="1" x14ac:dyDescent="0.3">
      <c r="A16" s="33"/>
      <c r="B16" s="10" t="s">
        <v>14</v>
      </c>
      <c r="C16" s="11">
        <f t="shared" si="6"/>
        <v>1022.2222222222222</v>
      </c>
      <c r="D16" s="11">
        <f>$D$1*9/10/9/8</f>
        <v>1250</v>
      </c>
      <c r="E16" s="11">
        <f t="shared" si="7"/>
        <v>888.88888888888891</v>
      </c>
      <c r="F16" s="11">
        <f>$F$1*9/10/9/8</f>
        <v>12.5</v>
      </c>
      <c r="G16" s="11">
        <f>$G$1*9/10/9/8</f>
        <v>1225</v>
      </c>
      <c r="H16" s="11">
        <f>$H$1*8/10/9/8</f>
        <v>977.77777777777783</v>
      </c>
      <c r="I16" s="11">
        <f t="shared" si="8"/>
        <v>533.33333333333337</v>
      </c>
      <c r="J16" s="11">
        <f>$J$1*9/10/9/8</f>
        <v>1200</v>
      </c>
      <c r="K16" s="11">
        <f>$K$1*8/10/9/8</f>
        <v>733.33333333333337</v>
      </c>
      <c r="L16" s="11">
        <f>$L$1*9/10/9/8</f>
        <v>50</v>
      </c>
      <c r="M16" s="11">
        <f t="shared" si="9"/>
        <v>266.66666666666669</v>
      </c>
      <c r="N16" s="11">
        <f>$N$1*8/10/9/8</f>
        <v>377.77777777777777</v>
      </c>
      <c r="O16" s="11">
        <f t="shared" si="10"/>
        <v>88.888888888888886</v>
      </c>
      <c r="P16" s="12">
        <f>$P$1*9/10/9/8</f>
        <v>25</v>
      </c>
    </row>
    <row r="17" spans="1:17" ht="15.75" hidden="1" thickBot="1" x14ac:dyDescent="0.3">
      <c r="A17" s="33" t="s">
        <v>38</v>
      </c>
      <c r="B17" s="10" t="s">
        <v>11</v>
      </c>
      <c r="C17" s="11"/>
      <c r="D17" s="11"/>
      <c r="E17" s="11"/>
      <c r="F17" s="11"/>
      <c r="G17" s="11"/>
      <c r="H17" s="11"/>
      <c r="I17" s="11">
        <v>5500</v>
      </c>
      <c r="J17" s="11"/>
      <c r="K17" s="11"/>
      <c r="L17" s="11"/>
      <c r="M17" s="11"/>
      <c r="N17" s="11"/>
      <c r="O17" s="11"/>
      <c r="P17" s="12"/>
    </row>
    <row r="18" spans="1:17" ht="15.75" hidden="1" thickBot="1" x14ac:dyDescent="0.3">
      <c r="A18" s="33"/>
      <c r="B18" s="17" t="s">
        <v>13</v>
      </c>
      <c r="C18" s="11">
        <f t="shared" si="6"/>
        <v>1022.2222222222222</v>
      </c>
      <c r="D18" s="11">
        <f>$D$1*9/10/9/8</f>
        <v>1250</v>
      </c>
      <c r="E18" s="11">
        <f t="shared" si="7"/>
        <v>888.88888888888891</v>
      </c>
      <c r="F18" s="11">
        <f>$F$1*9/10/9/8</f>
        <v>12.5</v>
      </c>
      <c r="G18" s="11">
        <f>$G$1*9/10/9/8</f>
        <v>1225</v>
      </c>
      <c r="H18" s="11">
        <f>$H$1*8/10/9/8</f>
        <v>977.77777777777783</v>
      </c>
      <c r="I18" s="11">
        <f t="shared" si="8"/>
        <v>533.33333333333337</v>
      </c>
      <c r="J18" s="11">
        <f>$J$1*9/10/9/8</f>
        <v>1200</v>
      </c>
      <c r="K18" s="11">
        <f>$K$1*8/10/9/8</f>
        <v>733.33333333333337</v>
      </c>
      <c r="L18" s="11">
        <f>$L$1*9/10/9/8</f>
        <v>50</v>
      </c>
      <c r="M18" s="11">
        <f t="shared" si="9"/>
        <v>266.66666666666669</v>
      </c>
      <c r="N18" s="11">
        <f>$N$1*8/10/9/8</f>
        <v>377.77777777777777</v>
      </c>
      <c r="O18" s="11">
        <f t="shared" si="10"/>
        <v>88.888888888888886</v>
      </c>
      <c r="P18" s="12">
        <f>$P$1*9/10/9/8</f>
        <v>25</v>
      </c>
    </row>
    <row r="19" spans="1:17" ht="15.75" hidden="1" thickBot="1" x14ac:dyDescent="0.3">
      <c r="A19" s="33" t="s">
        <v>39</v>
      </c>
      <c r="B19" s="10" t="s">
        <v>11</v>
      </c>
      <c r="C19" s="11"/>
      <c r="D19" s="11"/>
      <c r="E19" s="11"/>
      <c r="F19" s="11"/>
      <c r="G19" s="11"/>
      <c r="H19" s="11"/>
      <c r="I19" s="11"/>
      <c r="J19" s="11">
        <v>16000</v>
      </c>
      <c r="K19" s="11"/>
      <c r="L19" s="11"/>
      <c r="M19" s="11"/>
      <c r="N19" s="11"/>
      <c r="O19" s="11"/>
      <c r="P19" s="12"/>
    </row>
    <row r="20" spans="1:17" ht="15.75" hidden="1" thickBot="1" x14ac:dyDescent="0.3">
      <c r="A20" s="33"/>
      <c r="B20" s="10" t="s">
        <v>13</v>
      </c>
      <c r="C20" s="11">
        <f t="shared" si="6"/>
        <v>1022.2222222222222</v>
      </c>
      <c r="D20" s="11">
        <f>$D$1*9/10/9/8</f>
        <v>1250</v>
      </c>
      <c r="E20" s="11">
        <f t="shared" si="7"/>
        <v>888.88888888888891</v>
      </c>
      <c r="F20" s="11">
        <f>$F$1*9/10/9/8</f>
        <v>12.5</v>
      </c>
      <c r="G20" s="11">
        <f>$G$1*9/10/9/8</f>
        <v>1225</v>
      </c>
      <c r="H20" s="11">
        <f>$H$1*8/10/9/8</f>
        <v>977.77777777777783</v>
      </c>
      <c r="I20" s="11">
        <f t="shared" si="8"/>
        <v>533.33333333333337</v>
      </c>
      <c r="J20" s="11">
        <f>$J$1*9/10/9/8</f>
        <v>1200</v>
      </c>
      <c r="K20" s="11">
        <f>$K$1*8/10/9/8</f>
        <v>733.33333333333337</v>
      </c>
      <c r="L20" s="11">
        <f>$L$1*9/10/9/8</f>
        <v>50</v>
      </c>
      <c r="M20" s="11">
        <f t="shared" si="9"/>
        <v>266.66666666666669</v>
      </c>
      <c r="N20" s="11">
        <f>$N$1*8/10/9/8</f>
        <v>377.77777777777777</v>
      </c>
      <c r="O20" s="11">
        <f t="shared" si="10"/>
        <v>88.888888888888886</v>
      </c>
      <c r="P20" s="12">
        <f>$P$1*9/10/9/8</f>
        <v>25</v>
      </c>
    </row>
    <row r="21" spans="1:17" ht="15.75" hidden="1" thickBot="1" x14ac:dyDescent="0.3">
      <c r="A21" s="33" t="s">
        <v>40</v>
      </c>
      <c r="B21" s="10" t="s">
        <v>11</v>
      </c>
      <c r="C21" s="11"/>
      <c r="D21" s="11"/>
      <c r="E21" s="11"/>
      <c r="F21" s="11"/>
      <c r="G21" s="11"/>
      <c r="H21" s="11"/>
      <c r="I21" s="11"/>
      <c r="J21" s="11"/>
      <c r="K21" s="11">
        <v>22000</v>
      </c>
      <c r="L21" s="11"/>
      <c r="M21" s="11"/>
      <c r="N21" s="11"/>
      <c r="O21" s="11"/>
      <c r="P21" s="12"/>
    </row>
    <row r="22" spans="1:17" ht="15.75" hidden="1" thickBot="1" x14ac:dyDescent="0.3">
      <c r="A22" s="33"/>
      <c r="B22" s="10" t="s">
        <v>13</v>
      </c>
      <c r="C22" s="11">
        <f>C20</f>
        <v>1022.2222222222222</v>
      </c>
      <c r="D22" s="11">
        <f>D20</f>
        <v>1250</v>
      </c>
      <c r="E22" s="11">
        <f t="shared" ref="E22:O22" si="11">E20</f>
        <v>888.88888888888891</v>
      </c>
      <c r="F22" s="11">
        <f>F20</f>
        <v>12.5</v>
      </c>
      <c r="G22" s="11">
        <f>G20</f>
        <v>1225</v>
      </c>
      <c r="H22" s="11">
        <f>H20</f>
        <v>977.77777777777783</v>
      </c>
      <c r="I22" s="11">
        <f t="shared" si="11"/>
        <v>533.33333333333337</v>
      </c>
      <c r="J22" s="11">
        <f>J20</f>
        <v>1200</v>
      </c>
      <c r="K22" s="11">
        <f>K20</f>
        <v>733.33333333333337</v>
      </c>
      <c r="L22" s="11">
        <f>L20</f>
        <v>50</v>
      </c>
      <c r="M22" s="11">
        <f t="shared" si="11"/>
        <v>266.66666666666669</v>
      </c>
      <c r="N22" s="11">
        <f>N20</f>
        <v>377.77777777777777</v>
      </c>
      <c r="O22" s="11">
        <f t="shared" si="11"/>
        <v>88.888888888888886</v>
      </c>
      <c r="P22" s="12">
        <f>P20</f>
        <v>25</v>
      </c>
    </row>
    <row r="23" spans="1:17" x14ac:dyDescent="0.25">
      <c r="A23" s="5" t="s">
        <v>27</v>
      </c>
      <c r="B23" s="6"/>
      <c r="C23" s="7">
        <f>SUM(C20+C18+C16+C14+C12+C10+C8+C6+C22)</f>
        <v>9200.0000000000018</v>
      </c>
      <c r="D23" s="7">
        <f>SUM(D20+D18+D16+D14+D12+D10+D8+D6+D22)</f>
        <v>11250</v>
      </c>
      <c r="E23" s="7">
        <f t="shared" ref="E23:O23" si="12">SUM(E20+E18+E16+E14+E12+E10+E8+E6+E22)</f>
        <v>7999.9999999999991</v>
      </c>
      <c r="F23" s="7">
        <f>SUM(F20+F18+F16+F14+F12+F10+F8+F6+F22)</f>
        <v>112.5</v>
      </c>
      <c r="G23" s="7">
        <f>SUM(G20+G18+G16+G14+G12+G10+G8+G6+G22)</f>
        <v>11025</v>
      </c>
      <c r="H23" s="7">
        <f>SUM(H20+H18+H16+H14+H12+H10+H8+H6+H22)</f>
        <v>8799.9999999999982</v>
      </c>
      <c r="I23" s="7">
        <f t="shared" si="12"/>
        <v>4800</v>
      </c>
      <c r="J23" s="7">
        <f>SUM(J20+J18+J16+J14+J12+J10+J8+J6+J22)</f>
        <v>10800</v>
      </c>
      <c r="K23" s="7">
        <f>SUM(K20+K18+K16+K14+K12+K10+K8+K6+K22)</f>
        <v>6599.9999999999991</v>
      </c>
      <c r="L23" s="7">
        <f>SUM(L20+L18+L16+L14+L12+L10+L8+L6+L22)</f>
        <v>450</v>
      </c>
      <c r="M23" s="7">
        <f t="shared" si="12"/>
        <v>2400</v>
      </c>
      <c r="N23" s="7">
        <f>SUM(N20+N18+N16+N14+N12+N10+N8+N6+N22)</f>
        <v>3400</v>
      </c>
      <c r="O23" s="7">
        <f t="shared" si="12"/>
        <v>800.00000000000011</v>
      </c>
      <c r="P23" s="8">
        <f>SUM(P20+P18+P16+P14+P12+P10+P8+P6+P22)</f>
        <v>225</v>
      </c>
    </row>
    <row r="24" spans="1:17" x14ac:dyDescent="0.25">
      <c r="A24" s="9" t="s">
        <v>28</v>
      </c>
      <c r="B24" s="10"/>
      <c r="C24" s="11">
        <f>SUM(C21+C19+C17+C15+C13+C11+C9+C7+C5)</f>
        <v>10000</v>
      </c>
      <c r="D24" s="11">
        <f>SUM(D21+D19+D17+D15+D13+D11+D9+D7+D5)</f>
        <v>14500</v>
      </c>
      <c r="E24" s="11">
        <v>20920</v>
      </c>
      <c r="F24" s="11">
        <f>SUM(F21+F19+F17+F15+F13+F11+F9+F7+F5)</f>
        <v>80</v>
      </c>
      <c r="G24" s="11">
        <f>SUM(G21+G19+G17+G15+G13+G11+G9+G7+G5)</f>
        <v>10500</v>
      </c>
      <c r="H24" s="11">
        <f>SUM(H21+H19+H17+H15+H13+H11+H9+H7+H5)</f>
        <v>9500</v>
      </c>
      <c r="I24" s="11">
        <f t="shared" ref="I24:O24" si="13">SUM(I21+I19+I17+I15+I13+I11+I9+I7+I5)</f>
        <v>5500</v>
      </c>
      <c r="J24" s="11">
        <f>SUM(J21+J19+J17+J15+J13+J11+J9+J7+J5)</f>
        <v>16000</v>
      </c>
      <c r="K24" s="11">
        <v>15960</v>
      </c>
      <c r="L24" s="11">
        <f>SUM(L21+L19+L17+L15+L13+L11+L9+L7+L5)</f>
        <v>0</v>
      </c>
      <c r="M24" s="11">
        <f t="shared" si="13"/>
        <v>0</v>
      </c>
      <c r="N24" s="11">
        <f>SUM(N21+N19+N17+N15+N13+N11+N9+N7+N5)</f>
        <v>0</v>
      </c>
      <c r="O24" s="11">
        <f t="shared" si="13"/>
        <v>0</v>
      </c>
      <c r="P24" s="12">
        <f>SUM(P21+P19+P17+P15+P13+P11+P9+P7+P5)</f>
        <v>0</v>
      </c>
    </row>
    <row r="25" spans="1:17" ht="15.75" thickBot="1" x14ac:dyDescent="0.3">
      <c r="A25" s="9" t="s">
        <v>29</v>
      </c>
      <c r="B25" s="10"/>
      <c r="C25" s="11">
        <f>C24-C23</f>
        <v>799.99999999999818</v>
      </c>
      <c r="D25" s="11">
        <f>D24-D23</f>
        <v>3250</v>
      </c>
      <c r="E25" s="11">
        <f t="shared" ref="E25:O25" si="14">E24-E23</f>
        <v>12920</v>
      </c>
      <c r="F25" s="11">
        <f>F24-F23</f>
        <v>-32.5</v>
      </c>
      <c r="G25" s="11">
        <f>G24-G23</f>
        <v>-525</v>
      </c>
      <c r="H25" s="11">
        <f>H24-H23</f>
        <v>700.00000000000182</v>
      </c>
      <c r="I25" s="11">
        <f t="shared" si="14"/>
        <v>700</v>
      </c>
      <c r="J25" s="11">
        <f>J24-J23</f>
        <v>5200</v>
      </c>
      <c r="K25" s="11">
        <f>K24-K23</f>
        <v>9360</v>
      </c>
      <c r="L25" s="11">
        <f>L24-L23</f>
        <v>-450</v>
      </c>
      <c r="M25" s="11">
        <f t="shared" si="14"/>
        <v>-2400</v>
      </c>
      <c r="N25" s="11">
        <f>N24-N23</f>
        <v>-3400</v>
      </c>
      <c r="O25" s="11">
        <f t="shared" si="14"/>
        <v>-800.00000000000011</v>
      </c>
      <c r="P25" s="12">
        <f>P24-P23</f>
        <v>-225</v>
      </c>
    </row>
    <row r="26" spans="1:17" ht="15.75" thickBot="1" x14ac:dyDescent="0.3">
      <c r="A26" s="19" t="s">
        <v>44</v>
      </c>
      <c r="B26" s="20"/>
      <c r="C26" s="21">
        <f>C25*C3</f>
        <v>19999.999999999956</v>
      </c>
      <c r="D26" s="21">
        <f>D25*D3</f>
        <v>16250</v>
      </c>
      <c r="E26" s="21">
        <f t="shared" ref="E26:O26" si="15">E25*E3</f>
        <v>323000</v>
      </c>
      <c r="F26" s="21">
        <f>F25*F3</f>
        <v>-3250</v>
      </c>
      <c r="G26" s="21">
        <f>G25*G3</f>
        <v>-2625</v>
      </c>
      <c r="H26" s="21">
        <f>H25*H3</f>
        <v>17500.000000000044</v>
      </c>
      <c r="I26" s="21">
        <f t="shared" si="15"/>
        <v>35000</v>
      </c>
      <c r="J26" s="21">
        <f>J25*J3</f>
        <v>26000</v>
      </c>
      <c r="K26" s="21">
        <f>K25*K3</f>
        <v>468000</v>
      </c>
      <c r="L26" s="21">
        <f>L25*L3</f>
        <v>-45000</v>
      </c>
      <c r="M26" s="21">
        <f t="shared" si="15"/>
        <v>-180000</v>
      </c>
      <c r="N26" s="21">
        <f>N25*N3</f>
        <v>-170000</v>
      </c>
      <c r="O26" s="21">
        <f t="shared" si="15"/>
        <v>-60000.000000000007</v>
      </c>
      <c r="P26" s="21">
        <f>P25*P3</f>
        <v>-22500</v>
      </c>
      <c r="Q26" s="23">
        <f>SUM(C26:P26)</f>
        <v>422375</v>
      </c>
    </row>
    <row r="27" spans="1:17" ht="15.75" thickBot="1" x14ac:dyDescent="0.3">
      <c r="A27" s="3"/>
      <c r="B27" s="3"/>
    </row>
    <row r="28" spans="1:17" ht="15.75" thickBot="1" x14ac:dyDescent="0.3">
      <c r="A28" s="13" t="s">
        <v>1</v>
      </c>
      <c r="B28" s="20"/>
      <c r="C28" s="15" t="s">
        <v>10</v>
      </c>
      <c r="D28" s="15" t="s">
        <v>12</v>
      </c>
      <c r="E28" s="15" t="s">
        <v>15</v>
      </c>
      <c r="F28" s="15" t="s">
        <v>16</v>
      </c>
      <c r="G28" s="15" t="s">
        <v>17</v>
      </c>
      <c r="H28" s="15" t="s">
        <v>18</v>
      </c>
      <c r="I28" s="15" t="s">
        <v>19</v>
      </c>
      <c r="J28" s="15" t="s">
        <v>20</v>
      </c>
      <c r="K28" s="15" t="s">
        <v>21</v>
      </c>
      <c r="L28" s="15" t="s">
        <v>22</v>
      </c>
      <c r="M28" s="15" t="s">
        <v>23</v>
      </c>
      <c r="N28" s="15" t="s">
        <v>24</v>
      </c>
      <c r="O28" s="15" t="s">
        <v>25</v>
      </c>
      <c r="P28" s="16" t="s">
        <v>26</v>
      </c>
    </row>
    <row r="29" spans="1:17" ht="15.75" hidden="1" thickBot="1" x14ac:dyDescent="0.3">
      <c r="A29" s="34" t="s">
        <v>64</v>
      </c>
      <c r="B29" s="10" t="s">
        <v>11</v>
      </c>
      <c r="C29" s="11"/>
      <c r="D29" s="11"/>
      <c r="E29" s="11"/>
      <c r="F29" s="11"/>
      <c r="G29" s="11"/>
      <c r="H29" s="11">
        <v>9500</v>
      </c>
      <c r="I29" s="11"/>
      <c r="J29" s="11"/>
      <c r="K29" s="11"/>
      <c r="L29" s="11"/>
      <c r="M29" s="11"/>
      <c r="N29" s="11"/>
      <c r="O29" s="11"/>
      <c r="P29" s="12"/>
      <c r="Q29" s="1"/>
    </row>
    <row r="30" spans="1:17" ht="15.75" hidden="1" thickBot="1" x14ac:dyDescent="0.3">
      <c r="A30" s="33"/>
      <c r="B30" s="17" t="s">
        <v>13</v>
      </c>
      <c r="C30" s="11">
        <f t="shared" si="6"/>
        <v>1022.2222222222222</v>
      </c>
      <c r="D30" s="11">
        <f>$D$1*9/10/9/8</f>
        <v>1250</v>
      </c>
      <c r="E30" s="11">
        <f t="shared" si="7"/>
        <v>888.88888888888891</v>
      </c>
      <c r="F30" s="11">
        <f>$F$1*9/10/9/8</f>
        <v>12.5</v>
      </c>
      <c r="G30" s="11">
        <f>$G$1*9/10/9/8</f>
        <v>1225</v>
      </c>
      <c r="H30" s="11">
        <f>$H$1*8/10/9/8</f>
        <v>977.77777777777783</v>
      </c>
      <c r="I30" s="11">
        <f t="shared" si="8"/>
        <v>533.33333333333337</v>
      </c>
      <c r="J30" s="11">
        <f>$J$1*9/10/9/8</f>
        <v>1200</v>
      </c>
      <c r="K30" s="11">
        <f>$K$1*8/10/9/8</f>
        <v>733.33333333333337</v>
      </c>
      <c r="L30" s="11">
        <f>$L$1*9/10/9/8</f>
        <v>50</v>
      </c>
      <c r="M30" s="11">
        <f t="shared" si="9"/>
        <v>266.66666666666669</v>
      </c>
      <c r="N30" s="11">
        <f>$N$1*8/10/9/8</f>
        <v>377.77777777777777</v>
      </c>
      <c r="O30" s="11">
        <f t="shared" si="10"/>
        <v>88.888888888888886</v>
      </c>
      <c r="P30" s="12">
        <f>$P$1*9/10/9/8</f>
        <v>25</v>
      </c>
      <c r="Q30" s="1"/>
    </row>
    <row r="31" spans="1:17" ht="15.75" hidden="1" thickBot="1" x14ac:dyDescent="0.3">
      <c r="A31" s="33" t="s">
        <v>65</v>
      </c>
      <c r="B31" s="10" t="s">
        <v>11</v>
      </c>
      <c r="C31" s="11"/>
      <c r="D31" s="11"/>
      <c r="E31" s="11"/>
      <c r="F31" s="11"/>
      <c r="G31" s="11"/>
      <c r="H31" s="11"/>
      <c r="I31" s="11">
        <v>5500</v>
      </c>
      <c r="J31" s="11"/>
      <c r="K31" s="11"/>
      <c r="L31" s="11"/>
      <c r="M31" s="11"/>
      <c r="N31" s="11"/>
      <c r="O31" s="11"/>
      <c r="P31" s="12"/>
      <c r="Q31" s="1"/>
    </row>
    <row r="32" spans="1:17" ht="15.75" hidden="1" thickBot="1" x14ac:dyDescent="0.3">
      <c r="A32" s="33"/>
      <c r="B32" s="10" t="s">
        <v>13</v>
      </c>
      <c r="C32" s="11">
        <f t="shared" si="6"/>
        <v>1022.2222222222222</v>
      </c>
      <c r="D32" s="11">
        <f>$D$1*9/10/9/8</f>
        <v>1250</v>
      </c>
      <c r="E32" s="11">
        <f t="shared" si="7"/>
        <v>888.88888888888891</v>
      </c>
      <c r="F32" s="11">
        <f>$F$1*9/10/9/8</f>
        <v>12.5</v>
      </c>
      <c r="G32" s="11">
        <f>$G$1*9/10/9/8</f>
        <v>1225</v>
      </c>
      <c r="H32" s="11">
        <f>$H$1*8/10/9/8</f>
        <v>977.77777777777783</v>
      </c>
      <c r="I32" s="11">
        <f t="shared" si="8"/>
        <v>533.33333333333337</v>
      </c>
      <c r="J32" s="11">
        <f>$J$1*9/10/9/8</f>
        <v>1200</v>
      </c>
      <c r="K32" s="11">
        <f>$K$1*8/10/9/8</f>
        <v>733.33333333333337</v>
      </c>
      <c r="L32" s="11">
        <f>$L$1*9/10/9/8</f>
        <v>50</v>
      </c>
      <c r="M32" s="11">
        <f t="shared" si="9"/>
        <v>266.66666666666669</v>
      </c>
      <c r="N32" s="11">
        <f>$N$1*8/10/9/8</f>
        <v>377.77777777777777</v>
      </c>
      <c r="O32" s="11">
        <f t="shared" si="10"/>
        <v>88.888888888888886</v>
      </c>
      <c r="P32" s="12">
        <f>$P$1*9/10/9/8</f>
        <v>25</v>
      </c>
      <c r="Q32" s="1"/>
    </row>
    <row r="33" spans="1:17" ht="15.75" hidden="1" thickBot="1" x14ac:dyDescent="0.3">
      <c r="A33" s="33" t="s">
        <v>66</v>
      </c>
      <c r="B33" s="10" t="s">
        <v>11</v>
      </c>
      <c r="C33" s="11"/>
      <c r="D33" s="11"/>
      <c r="E33" s="11"/>
      <c r="F33" s="11"/>
      <c r="G33" s="11"/>
      <c r="H33" s="11"/>
      <c r="I33" s="11"/>
      <c r="J33" s="11">
        <v>20000</v>
      </c>
      <c r="K33" s="11"/>
      <c r="L33" s="11"/>
      <c r="M33" s="11"/>
      <c r="N33" s="11"/>
      <c r="O33" s="11"/>
      <c r="P33" s="12"/>
      <c r="Q33" s="1"/>
    </row>
    <row r="34" spans="1:17" ht="15.75" hidden="1" thickBot="1" x14ac:dyDescent="0.3">
      <c r="A34" s="33"/>
      <c r="B34" s="17" t="s">
        <v>13</v>
      </c>
      <c r="C34" s="11">
        <f t="shared" si="6"/>
        <v>1022.2222222222222</v>
      </c>
      <c r="D34" s="11">
        <f>$D$1*9/10/9/8</f>
        <v>1250</v>
      </c>
      <c r="E34" s="11">
        <f t="shared" si="7"/>
        <v>888.88888888888891</v>
      </c>
      <c r="F34" s="11">
        <f>$F$1*9/10/9/8</f>
        <v>12.5</v>
      </c>
      <c r="G34" s="11">
        <f>$G$1*9/10/9/8</f>
        <v>1225</v>
      </c>
      <c r="H34" s="11">
        <f>$H$1*8/10/9/8</f>
        <v>977.77777777777783</v>
      </c>
      <c r="I34" s="11">
        <f t="shared" si="8"/>
        <v>533.33333333333337</v>
      </c>
      <c r="J34" s="11">
        <f>$J$1*9/10/9/8</f>
        <v>1200</v>
      </c>
      <c r="K34" s="11">
        <f>$K$1*8/10/9/8</f>
        <v>733.33333333333337</v>
      </c>
      <c r="L34" s="11">
        <f>$L$1*9/10/9/8</f>
        <v>50</v>
      </c>
      <c r="M34" s="11">
        <f t="shared" si="9"/>
        <v>266.66666666666669</v>
      </c>
      <c r="N34" s="11">
        <f>$N$1*8/10/9/8</f>
        <v>377.77777777777777</v>
      </c>
      <c r="O34" s="11">
        <f t="shared" si="10"/>
        <v>88.888888888888886</v>
      </c>
      <c r="P34" s="12">
        <f>$P$1*9/10/9/8</f>
        <v>25</v>
      </c>
      <c r="Q34" s="1"/>
    </row>
    <row r="35" spans="1:17" ht="15.75" hidden="1" thickBot="1" x14ac:dyDescent="0.3">
      <c r="A35" s="33" t="s">
        <v>67</v>
      </c>
      <c r="B35" s="10" t="s">
        <v>11</v>
      </c>
      <c r="C35" s="11"/>
      <c r="D35" s="11"/>
      <c r="E35" s="11"/>
      <c r="F35" s="11">
        <v>80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"/>
    </row>
    <row r="36" spans="1:17" ht="15.75" hidden="1" thickBot="1" x14ac:dyDescent="0.3">
      <c r="A36" s="33"/>
      <c r="B36" s="10" t="s">
        <v>14</v>
      </c>
      <c r="C36" s="11">
        <f t="shared" si="6"/>
        <v>1022.2222222222222</v>
      </c>
      <c r="D36" s="11">
        <f>$D$1*9/10/9/8</f>
        <v>1250</v>
      </c>
      <c r="E36" s="11">
        <f t="shared" si="7"/>
        <v>888.88888888888891</v>
      </c>
      <c r="F36" s="11">
        <f>$F$1*9/10/9/8</f>
        <v>12.5</v>
      </c>
      <c r="G36" s="11">
        <f>$G$1*9/10/9/8</f>
        <v>1225</v>
      </c>
      <c r="H36" s="11">
        <f>$H$1*8/10/9/8</f>
        <v>977.77777777777783</v>
      </c>
      <c r="I36" s="11">
        <f t="shared" si="8"/>
        <v>533.33333333333337</v>
      </c>
      <c r="J36" s="11">
        <f>$J$1*9/10/9/8</f>
        <v>1200</v>
      </c>
      <c r="K36" s="11">
        <f>$K$1*8/10/9/8</f>
        <v>733.33333333333337</v>
      </c>
      <c r="L36" s="11">
        <f>$L$1*9/10/9/8</f>
        <v>50</v>
      </c>
      <c r="M36" s="11">
        <f t="shared" si="9"/>
        <v>266.66666666666669</v>
      </c>
      <c r="N36" s="11">
        <f>$N$1*8/10/9/8</f>
        <v>377.77777777777777</v>
      </c>
      <c r="O36" s="11">
        <f t="shared" si="10"/>
        <v>88.888888888888886</v>
      </c>
      <c r="P36" s="12">
        <f>$P$1*9/10/9/8</f>
        <v>25</v>
      </c>
      <c r="Q36" s="1"/>
    </row>
    <row r="37" spans="1:17" ht="15.75" hidden="1" thickBot="1" x14ac:dyDescent="0.3">
      <c r="A37" s="33" t="s">
        <v>68</v>
      </c>
      <c r="B37" s="10" t="s">
        <v>11</v>
      </c>
      <c r="C37" s="11"/>
      <c r="D37" s="11">
        <v>9500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"/>
    </row>
    <row r="38" spans="1:17" ht="15.75" hidden="1" thickBot="1" x14ac:dyDescent="0.3">
      <c r="A38" s="33"/>
      <c r="B38" s="17" t="s">
        <v>13</v>
      </c>
      <c r="C38" s="11">
        <f t="shared" si="6"/>
        <v>1022.2222222222222</v>
      </c>
      <c r="D38" s="11">
        <f>$D$1*9/10/9/8</f>
        <v>1250</v>
      </c>
      <c r="E38" s="11">
        <f t="shared" si="7"/>
        <v>888.88888888888891</v>
      </c>
      <c r="F38" s="11">
        <f>$F$1*9/10/9/8</f>
        <v>12.5</v>
      </c>
      <c r="G38" s="11">
        <f>$G$1*9/10/9/8</f>
        <v>1225</v>
      </c>
      <c r="H38" s="11">
        <f>$H$1*8/10/9/8</f>
        <v>977.77777777777783</v>
      </c>
      <c r="I38" s="11">
        <f t="shared" si="8"/>
        <v>533.33333333333337</v>
      </c>
      <c r="J38" s="11">
        <f>$J$1*9/10/9/8</f>
        <v>1200</v>
      </c>
      <c r="K38" s="11">
        <f>$K$1*8/10/9/8</f>
        <v>733.33333333333337</v>
      </c>
      <c r="L38" s="11">
        <f>$L$1*9/10/9/8</f>
        <v>50</v>
      </c>
      <c r="M38" s="11">
        <f t="shared" si="9"/>
        <v>266.66666666666669</v>
      </c>
      <c r="N38" s="11">
        <f>$N$1*8/10/9/8</f>
        <v>377.77777777777777</v>
      </c>
      <c r="O38" s="11">
        <f t="shared" si="10"/>
        <v>88.888888888888886</v>
      </c>
      <c r="P38" s="12">
        <f>$P$1*9/10/9/8</f>
        <v>25</v>
      </c>
      <c r="Q38" s="1"/>
    </row>
    <row r="39" spans="1:17" ht="15.75" hidden="1" thickBot="1" x14ac:dyDescent="0.3">
      <c r="A39" s="33" t="s">
        <v>69</v>
      </c>
      <c r="B39" s="10" t="s">
        <v>11</v>
      </c>
      <c r="C39" s="11">
        <v>10000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"/>
    </row>
    <row r="40" spans="1:17" ht="15.75" hidden="1" thickBot="1" x14ac:dyDescent="0.3">
      <c r="A40" s="33"/>
      <c r="B40" s="10" t="s">
        <v>14</v>
      </c>
      <c r="C40" s="11">
        <f t="shared" si="6"/>
        <v>1022.2222222222222</v>
      </c>
      <c r="D40" s="11">
        <f>$D$1*9/10/9/8</f>
        <v>1250</v>
      </c>
      <c r="E40" s="11">
        <f t="shared" si="7"/>
        <v>888.88888888888891</v>
      </c>
      <c r="F40" s="11">
        <f>$F$1*9/10/9/8</f>
        <v>12.5</v>
      </c>
      <c r="G40" s="11">
        <f>$G$1*9/10/9/8</f>
        <v>1225</v>
      </c>
      <c r="H40" s="11">
        <f>$H$1*8/10/9/8</f>
        <v>977.77777777777783</v>
      </c>
      <c r="I40" s="11">
        <f t="shared" si="8"/>
        <v>533.33333333333337</v>
      </c>
      <c r="J40" s="11">
        <f>$J$1*9/10/9/8</f>
        <v>1200</v>
      </c>
      <c r="K40" s="11">
        <f>$K$1*8/10/9/8</f>
        <v>733.33333333333337</v>
      </c>
      <c r="L40" s="11">
        <f>$L$1*9/10/9/8</f>
        <v>50</v>
      </c>
      <c r="M40" s="11">
        <f t="shared" si="9"/>
        <v>266.66666666666669</v>
      </c>
      <c r="N40" s="11">
        <f>$N$1*8/10/9/8</f>
        <v>377.77777777777777</v>
      </c>
      <c r="O40" s="11">
        <f t="shared" si="10"/>
        <v>88.888888888888886</v>
      </c>
      <c r="P40" s="12">
        <f>$P$1*9/10/9/8</f>
        <v>25</v>
      </c>
      <c r="Q40" s="1"/>
    </row>
    <row r="41" spans="1:17" ht="15.75" hidden="1" thickBot="1" x14ac:dyDescent="0.3">
      <c r="A41" s="33" t="s">
        <v>70</v>
      </c>
      <c r="B41" s="10" t="s">
        <v>11</v>
      </c>
      <c r="C41" s="11"/>
      <c r="D41" s="11"/>
      <c r="E41" s="11"/>
      <c r="F41" s="11"/>
      <c r="G41" s="11">
        <v>14000</v>
      </c>
      <c r="H41" s="11"/>
      <c r="I41" s="11"/>
      <c r="J41" s="11"/>
      <c r="K41" s="11"/>
      <c r="L41" s="11"/>
      <c r="M41" s="11"/>
      <c r="N41" s="11"/>
      <c r="O41" s="11"/>
      <c r="P41" s="12"/>
      <c r="Q41" s="1"/>
    </row>
    <row r="42" spans="1:17" ht="15.75" hidden="1" thickBot="1" x14ac:dyDescent="0.3">
      <c r="A42" s="33"/>
      <c r="B42" s="17" t="s">
        <v>13</v>
      </c>
      <c r="C42" s="11">
        <f t="shared" si="6"/>
        <v>1022.2222222222222</v>
      </c>
      <c r="D42" s="11">
        <f>$D$1*9/10/9/8</f>
        <v>1250</v>
      </c>
      <c r="E42" s="11">
        <f t="shared" si="7"/>
        <v>888.88888888888891</v>
      </c>
      <c r="F42" s="11">
        <f>$F$1*9/10/9/8</f>
        <v>12.5</v>
      </c>
      <c r="G42" s="11">
        <f>$G$1*9/10/9/8</f>
        <v>1225</v>
      </c>
      <c r="H42" s="11">
        <f>$H$1*8/10/9/8</f>
        <v>977.77777777777783</v>
      </c>
      <c r="I42" s="11">
        <f t="shared" si="8"/>
        <v>533.33333333333337</v>
      </c>
      <c r="J42" s="11">
        <f>$J$1*9/10/9/8</f>
        <v>1200</v>
      </c>
      <c r="K42" s="11">
        <f>$K$1*8/10/9/8</f>
        <v>733.33333333333337</v>
      </c>
      <c r="L42" s="11">
        <f>$L$1*9/10/9/8</f>
        <v>50</v>
      </c>
      <c r="M42" s="11">
        <f t="shared" si="9"/>
        <v>266.66666666666669</v>
      </c>
      <c r="N42" s="11">
        <f>$N$1*8/10/9/8</f>
        <v>377.77777777777777</v>
      </c>
      <c r="O42" s="11">
        <f t="shared" si="10"/>
        <v>88.888888888888886</v>
      </c>
      <c r="P42" s="12">
        <f>$P$1*9/10/9/8</f>
        <v>25</v>
      </c>
      <c r="Q42" s="1"/>
    </row>
    <row r="43" spans="1:17" ht="15.75" hidden="1" thickBot="1" x14ac:dyDescent="0.3">
      <c r="A43" s="33" t="s">
        <v>71</v>
      </c>
      <c r="B43" s="10" t="s">
        <v>11</v>
      </c>
      <c r="C43" s="11"/>
      <c r="D43" s="11"/>
      <c r="E43" s="11"/>
      <c r="F43" s="11"/>
      <c r="G43" s="11"/>
      <c r="H43" s="11"/>
      <c r="I43" s="11"/>
      <c r="J43" s="11"/>
      <c r="K43" s="11"/>
      <c r="L43" s="11">
        <v>2000</v>
      </c>
      <c r="M43" s="11"/>
      <c r="N43" s="11"/>
      <c r="O43" s="11"/>
      <c r="P43" s="12"/>
      <c r="Q43" s="1"/>
    </row>
    <row r="44" spans="1:17" ht="15.75" hidden="1" thickBot="1" x14ac:dyDescent="0.3">
      <c r="A44" s="35"/>
      <c r="B44" s="10" t="s">
        <v>14</v>
      </c>
      <c r="C44" s="11">
        <f t="shared" si="6"/>
        <v>1022.2222222222222</v>
      </c>
      <c r="D44" s="11">
        <f>$D$1*9/10/9/8</f>
        <v>1250</v>
      </c>
      <c r="E44" s="11">
        <f t="shared" si="7"/>
        <v>888.88888888888891</v>
      </c>
      <c r="F44" s="11">
        <f>$F$1*9/10/9/8</f>
        <v>12.5</v>
      </c>
      <c r="G44" s="11">
        <f>$G$1*9/10/9/8</f>
        <v>1225</v>
      </c>
      <c r="H44" s="11">
        <f>$H$1*8/10/9/8</f>
        <v>977.77777777777783</v>
      </c>
      <c r="I44" s="11">
        <f t="shared" si="8"/>
        <v>533.33333333333337</v>
      </c>
      <c r="J44" s="11">
        <f>$J$1*9/10/9/8</f>
        <v>1200</v>
      </c>
      <c r="K44" s="11">
        <f>$K$1*8/10/9/8</f>
        <v>733.33333333333337</v>
      </c>
      <c r="L44" s="11">
        <f>$L$1*9/10/9/8</f>
        <v>50</v>
      </c>
      <c r="M44" s="11">
        <f t="shared" si="9"/>
        <v>266.66666666666669</v>
      </c>
      <c r="N44" s="11">
        <f>$N$1*8/10/9/8</f>
        <v>377.77777777777777</v>
      </c>
      <c r="O44" s="11">
        <f t="shared" si="10"/>
        <v>88.888888888888886</v>
      </c>
      <c r="P44" s="12">
        <f>$P$1*9/10/9/8</f>
        <v>25</v>
      </c>
      <c r="Q44" s="1"/>
    </row>
    <row r="45" spans="1:17" x14ac:dyDescent="0.25">
      <c r="A45" s="5" t="s">
        <v>41</v>
      </c>
      <c r="B45" s="6"/>
      <c r="C45" s="7">
        <f>C44+C42+C40+C38+C36+C34+C32+C30</f>
        <v>8177.7777777777792</v>
      </c>
      <c r="D45" s="7">
        <f>D44+D42+D40+D38+D36+D34+D32+D30</f>
        <v>10000</v>
      </c>
      <c r="E45" s="7">
        <f t="shared" ref="E45:O45" si="16">E44+E42+E40+E38+E36+E34+E32+E30</f>
        <v>7111.1111111111104</v>
      </c>
      <c r="F45" s="7">
        <f>F44+F42+F40+F38+F36+F34+F32+F30</f>
        <v>100</v>
      </c>
      <c r="G45" s="7">
        <f>G44+G42+G40+G38+G36+G34+G32+G30</f>
        <v>9800</v>
      </c>
      <c r="H45" s="7">
        <f>H44+H42+H40+H38+H36+H34+H32+H30</f>
        <v>7822.2222222222208</v>
      </c>
      <c r="I45" s="7">
        <f t="shared" si="16"/>
        <v>4266.666666666667</v>
      </c>
      <c r="J45" s="7">
        <f>J44+J42+J40+J38+J36+J34+J32+J30</f>
        <v>9600</v>
      </c>
      <c r="K45" s="7">
        <f>K44+K42+K40+K38+K36+K34+K32+K30</f>
        <v>5866.6666666666661</v>
      </c>
      <c r="L45" s="7">
        <f>L44+L42+L40+L38+L36+L34+L32+L30</f>
        <v>400</v>
      </c>
      <c r="M45" s="7">
        <f t="shared" si="16"/>
        <v>2133.3333333333335</v>
      </c>
      <c r="N45" s="7">
        <f>N44+N42+N40+N38+N36+N34+N32+N30</f>
        <v>3022.2222222222222</v>
      </c>
      <c r="O45" s="7">
        <f t="shared" si="16"/>
        <v>711.1111111111112</v>
      </c>
      <c r="P45" s="8">
        <f>P44+P42+P40+P38+P36+P34+P32+P30</f>
        <v>200</v>
      </c>
      <c r="Q45" s="1"/>
    </row>
    <row r="46" spans="1:17" x14ac:dyDescent="0.25">
      <c r="A46" s="9" t="s">
        <v>42</v>
      </c>
      <c r="B46" s="10"/>
      <c r="C46" s="11">
        <f>C43+C41+C39+C37+C35+C33+C31+C29</f>
        <v>10000</v>
      </c>
      <c r="D46" s="11">
        <v>10500</v>
      </c>
      <c r="E46" s="11">
        <v>3000</v>
      </c>
      <c r="F46" s="11">
        <f>F43+F41+F39+F37+F35+F33+F31+F29</f>
        <v>80</v>
      </c>
      <c r="G46" s="11">
        <v>15000</v>
      </c>
      <c r="H46" s="11">
        <f>H43+H41+H39+H37+H35+H33+H31+H29</f>
        <v>9500</v>
      </c>
      <c r="I46" s="11">
        <f t="shared" ref="I46:O46" si="17">I43+I41+I39+I37+I35+I33+I31+I29</f>
        <v>5500</v>
      </c>
      <c r="J46" s="11">
        <f>J43+J41+J39+J37+J35+J33+J31+J29</f>
        <v>20000</v>
      </c>
      <c r="K46" s="11">
        <f>K43+K41+K39+K37+K35+K33+K31+K29</f>
        <v>0</v>
      </c>
      <c r="L46" s="11">
        <f>L43+L41+L39+L37+L35+L33+L31+L29</f>
        <v>2000</v>
      </c>
      <c r="M46" s="11">
        <v>3000</v>
      </c>
      <c r="N46" s="11">
        <v>10000</v>
      </c>
      <c r="O46" s="11">
        <f t="shared" si="17"/>
        <v>0</v>
      </c>
      <c r="P46" s="12">
        <v>80</v>
      </c>
      <c r="Q46" s="1"/>
    </row>
    <row r="47" spans="1:17" ht="15.75" thickBot="1" x14ac:dyDescent="0.3">
      <c r="A47" s="9" t="s">
        <v>29</v>
      </c>
      <c r="B47" s="10"/>
      <c r="C47" s="11">
        <f t="shared" ref="C47:O47" si="18">C46-C45</f>
        <v>1822.2222222222208</v>
      </c>
      <c r="D47" s="11">
        <f>D46-D45</f>
        <v>500</v>
      </c>
      <c r="E47" s="11">
        <f t="shared" si="18"/>
        <v>-4111.1111111111104</v>
      </c>
      <c r="F47" s="11">
        <f>F46-F45</f>
        <v>-20</v>
      </c>
      <c r="G47" s="11">
        <f>G46-G45</f>
        <v>5200</v>
      </c>
      <c r="H47" s="11">
        <f>H46-H45</f>
        <v>1677.7777777777792</v>
      </c>
      <c r="I47" s="11">
        <f t="shared" si="18"/>
        <v>1233.333333333333</v>
      </c>
      <c r="J47" s="11">
        <f>J46-J45</f>
        <v>10400</v>
      </c>
      <c r="K47" s="11">
        <f>K46-K45</f>
        <v>-5866.6666666666661</v>
      </c>
      <c r="L47" s="11">
        <f>L46-L45</f>
        <v>1600</v>
      </c>
      <c r="M47" s="11">
        <f t="shared" si="18"/>
        <v>866.66666666666652</v>
      </c>
      <c r="N47" s="11">
        <f>N46-N45</f>
        <v>6977.7777777777774</v>
      </c>
      <c r="O47" s="11">
        <f t="shared" si="18"/>
        <v>-711.1111111111112</v>
      </c>
      <c r="P47" s="12">
        <f>P46-P45</f>
        <v>-120</v>
      </c>
      <c r="Q47" s="1"/>
    </row>
    <row r="48" spans="1:17" ht="15.75" thickBot="1" x14ac:dyDescent="0.3">
      <c r="A48" s="19" t="s">
        <v>44</v>
      </c>
      <c r="B48" s="20"/>
      <c r="C48" s="21">
        <f t="shared" ref="C48:O48" si="19">C47*C3</f>
        <v>45555.555555555518</v>
      </c>
      <c r="D48" s="21">
        <f>D47*D3</f>
        <v>2500</v>
      </c>
      <c r="E48" s="21">
        <f t="shared" si="19"/>
        <v>-102777.77777777777</v>
      </c>
      <c r="F48" s="21">
        <f>F47*F3</f>
        <v>-2000</v>
      </c>
      <c r="G48" s="21">
        <f>G47*G3</f>
        <v>26000</v>
      </c>
      <c r="H48" s="21">
        <f>H47*H3</f>
        <v>41944.444444444482</v>
      </c>
      <c r="I48" s="21">
        <f t="shared" si="19"/>
        <v>61666.66666666665</v>
      </c>
      <c r="J48" s="21">
        <f>J47*J3</f>
        <v>52000</v>
      </c>
      <c r="K48" s="21">
        <f>K47*K3</f>
        <v>-293333.33333333331</v>
      </c>
      <c r="L48" s="21">
        <f>L47*L3</f>
        <v>160000</v>
      </c>
      <c r="M48" s="21">
        <f t="shared" si="19"/>
        <v>64999.999999999985</v>
      </c>
      <c r="N48" s="21">
        <f>N47*N3</f>
        <v>348888.88888888888</v>
      </c>
      <c r="O48" s="21">
        <f t="shared" si="19"/>
        <v>-53333.333333333343</v>
      </c>
      <c r="P48" s="22">
        <f>P47*P3</f>
        <v>-12000</v>
      </c>
      <c r="Q48" s="27">
        <f>SUM(C48:P48)</f>
        <v>340111.11111111112</v>
      </c>
    </row>
    <row r="49" spans="1:17" ht="15.75" thickBot="1" x14ac:dyDescent="0.3">
      <c r="A49" s="3"/>
      <c r="B49" s="3"/>
    </row>
    <row r="50" spans="1:17" ht="15.75" thickBot="1" x14ac:dyDescent="0.3">
      <c r="A50" s="13" t="s">
        <v>2</v>
      </c>
      <c r="B50" s="14"/>
      <c r="C50" s="15" t="s">
        <v>10</v>
      </c>
      <c r="D50" s="15" t="s">
        <v>12</v>
      </c>
      <c r="E50" s="15" t="s">
        <v>15</v>
      </c>
      <c r="F50" s="15" t="s">
        <v>16</v>
      </c>
      <c r="G50" s="15" t="s">
        <v>17</v>
      </c>
      <c r="H50" s="15" t="s">
        <v>18</v>
      </c>
      <c r="I50" s="15" t="s">
        <v>19</v>
      </c>
      <c r="J50" s="15" t="s">
        <v>20</v>
      </c>
      <c r="K50" s="15" t="s">
        <v>21</v>
      </c>
      <c r="L50" s="15" t="s">
        <v>22</v>
      </c>
      <c r="M50" s="15" t="s">
        <v>23</v>
      </c>
      <c r="N50" s="15" t="s">
        <v>24</v>
      </c>
      <c r="O50" s="15" t="s">
        <v>25</v>
      </c>
      <c r="P50" s="16" t="s">
        <v>26</v>
      </c>
    </row>
    <row r="51" spans="1:17" ht="15.75" hidden="1" thickBot="1" x14ac:dyDescent="0.3">
      <c r="A51" s="34" t="s">
        <v>72</v>
      </c>
      <c r="B51" s="10" t="s">
        <v>11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>
        <v>14000</v>
      </c>
      <c r="N51" s="11"/>
      <c r="O51" s="11"/>
      <c r="P51" s="12"/>
      <c r="Q51" s="1"/>
    </row>
    <row r="52" spans="1:17" ht="15.75" hidden="1" thickBot="1" x14ac:dyDescent="0.3">
      <c r="A52" s="33"/>
      <c r="B52" s="17" t="s">
        <v>13</v>
      </c>
      <c r="C52" s="11">
        <f t="shared" si="6"/>
        <v>1022.2222222222222</v>
      </c>
      <c r="D52" s="11">
        <f>$D$1*9/10/9/8</f>
        <v>1250</v>
      </c>
      <c r="E52" s="11">
        <f t="shared" si="7"/>
        <v>888.88888888888891</v>
      </c>
      <c r="F52" s="11">
        <f>$F$1*9/10/9/8</f>
        <v>12.5</v>
      </c>
      <c r="G52" s="11">
        <f>$G$1*9/10/9/8</f>
        <v>1225</v>
      </c>
      <c r="H52" s="11">
        <f>$H$1*8/10/9/8</f>
        <v>977.77777777777783</v>
      </c>
      <c r="I52" s="11">
        <f t="shared" si="8"/>
        <v>533.33333333333337</v>
      </c>
      <c r="J52" s="11">
        <f>$J$1*9/10/9/8</f>
        <v>1200</v>
      </c>
      <c r="K52" s="11">
        <f>$K$1*8/10/9/8</f>
        <v>733.33333333333337</v>
      </c>
      <c r="L52" s="11">
        <f>$L$1*9/10/9/8</f>
        <v>50</v>
      </c>
      <c r="M52" s="11">
        <f t="shared" si="9"/>
        <v>266.66666666666669</v>
      </c>
      <c r="N52" s="11">
        <f>$N$1*8/10/9/8</f>
        <v>377.77777777777777</v>
      </c>
      <c r="O52" s="11">
        <f t="shared" si="10"/>
        <v>88.888888888888886</v>
      </c>
      <c r="P52" s="12">
        <f>$P$1*9/10/9/8</f>
        <v>25</v>
      </c>
      <c r="Q52" s="1"/>
    </row>
    <row r="53" spans="1:17" ht="15.75" hidden="1" thickBot="1" x14ac:dyDescent="0.3">
      <c r="A53" s="33" t="s">
        <v>73</v>
      </c>
      <c r="B53" s="10" t="s">
        <v>11</v>
      </c>
      <c r="C53" s="11"/>
      <c r="D53" s="11"/>
      <c r="E53" s="11"/>
      <c r="F53" s="11"/>
      <c r="G53" s="11"/>
      <c r="H53" s="11"/>
      <c r="I53" s="11"/>
      <c r="J53" s="11"/>
      <c r="K53" s="11"/>
      <c r="L53" s="11">
        <v>1500</v>
      </c>
      <c r="M53" s="11"/>
      <c r="N53" s="11"/>
      <c r="O53" s="11"/>
      <c r="P53" s="12"/>
      <c r="Q53" s="1"/>
    </row>
    <row r="54" spans="1:17" ht="15.75" hidden="1" thickBot="1" x14ac:dyDescent="0.3">
      <c r="A54" s="33"/>
      <c r="B54" s="10" t="s">
        <v>13</v>
      </c>
      <c r="C54" s="11">
        <f t="shared" si="6"/>
        <v>1022.2222222222222</v>
      </c>
      <c r="D54" s="11">
        <f>$D$1*9/10/9/8</f>
        <v>1250</v>
      </c>
      <c r="E54" s="11">
        <f t="shared" si="7"/>
        <v>888.88888888888891</v>
      </c>
      <c r="F54" s="11">
        <f>$F$1*9/10/9/8</f>
        <v>12.5</v>
      </c>
      <c r="G54" s="11">
        <f>$G$1*9/10/9/8</f>
        <v>1225</v>
      </c>
      <c r="H54" s="11">
        <f>$H$1*8/10/9/8</f>
        <v>977.77777777777783</v>
      </c>
      <c r="I54" s="11">
        <f t="shared" si="8"/>
        <v>533.33333333333337</v>
      </c>
      <c r="J54" s="11">
        <f>$J$1*9/10/9/8</f>
        <v>1200</v>
      </c>
      <c r="K54" s="11">
        <f>$K$1*8/10/9/8</f>
        <v>733.33333333333337</v>
      </c>
      <c r="L54" s="11">
        <f>$L$1*9/10/9/8</f>
        <v>50</v>
      </c>
      <c r="M54" s="11">
        <f t="shared" si="9"/>
        <v>266.66666666666669</v>
      </c>
      <c r="N54" s="11">
        <f>$N$1*8/10/9/8</f>
        <v>377.77777777777777</v>
      </c>
      <c r="O54" s="11">
        <f t="shared" si="10"/>
        <v>88.888888888888886</v>
      </c>
      <c r="P54" s="12">
        <f>$P$1*9/10/9/8</f>
        <v>25</v>
      </c>
      <c r="Q54" s="1"/>
    </row>
    <row r="55" spans="1:17" ht="15.75" hidden="1" thickBot="1" x14ac:dyDescent="0.3">
      <c r="A55" s="33" t="s">
        <v>74</v>
      </c>
      <c r="B55" s="10" t="s">
        <v>11</v>
      </c>
      <c r="C55" s="11"/>
      <c r="D55" s="11"/>
      <c r="E55" s="11"/>
      <c r="F55" s="11"/>
      <c r="G55" s="11">
        <v>10500</v>
      </c>
      <c r="H55" s="11"/>
      <c r="I55" s="11"/>
      <c r="J55" s="11"/>
      <c r="K55" s="11"/>
      <c r="L55" s="11"/>
      <c r="M55" s="11"/>
      <c r="N55" s="11"/>
      <c r="O55" s="11"/>
      <c r="P55" s="12"/>
      <c r="Q55" s="1"/>
    </row>
    <row r="56" spans="1:17" ht="15.75" hidden="1" thickBot="1" x14ac:dyDescent="0.3">
      <c r="A56" s="33"/>
      <c r="B56" s="17" t="s">
        <v>13</v>
      </c>
      <c r="C56" s="11">
        <f t="shared" si="6"/>
        <v>1022.2222222222222</v>
      </c>
      <c r="D56" s="11">
        <f>$D$1*9/10/9/8</f>
        <v>1250</v>
      </c>
      <c r="E56" s="11">
        <f t="shared" si="7"/>
        <v>888.88888888888891</v>
      </c>
      <c r="F56" s="11">
        <f>$F$1*9/10/9/8</f>
        <v>12.5</v>
      </c>
      <c r="G56" s="11">
        <f>$G$1*9/10/9/8</f>
        <v>1225</v>
      </c>
      <c r="H56" s="11">
        <f>$H$1*8/10/9/8</f>
        <v>977.77777777777783</v>
      </c>
      <c r="I56" s="11">
        <f t="shared" si="8"/>
        <v>533.33333333333337</v>
      </c>
      <c r="J56" s="11">
        <f>$J$1*9/10/9/8</f>
        <v>1200</v>
      </c>
      <c r="K56" s="11">
        <f>$K$1*8/10/9/8</f>
        <v>733.33333333333337</v>
      </c>
      <c r="L56" s="11">
        <f>$L$1*9/10/9/8</f>
        <v>50</v>
      </c>
      <c r="M56" s="11">
        <f t="shared" si="9"/>
        <v>266.66666666666669</v>
      </c>
      <c r="N56" s="11">
        <f>$N$1*8/10/9/8</f>
        <v>377.77777777777777</v>
      </c>
      <c r="O56" s="11">
        <f t="shared" si="10"/>
        <v>88.888888888888886</v>
      </c>
      <c r="P56" s="12">
        <f>$P$1*9/10/9/8</f>
        <v>25</v>
      </c>
      <c r="Q56" s="1"/>
    </row>
    <row r="57" spans="1:17" ht="15.75" hidden="1" thickBot="1" x14ac:dyDescent="0.3">
      <c r="A57" s="33" t="s">
        <v>75</v>
      </c>
      <c r="B57" s="10" t="s">
        <v>11</v>
      </c>
      <c r="C57" s="11"/>
      <c r="D57" s="11">
        <v>9500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"/>
    </row>
    <row r="58" spans="1:17" ht="15.75" hidden="1" thickBot="1" x14ac:dyDescent="0.3">
      <c r="A58" s="33"/>
      <c r="B58" s="10" t="s">
        <v>13</v>
      </c>
      <c r="C58" s="11">
        <f t="shared" si="6"/>
        <v>1022.2222222222222</v>
      </c>
      <c r="D58" s="11">
        <f>$D$1*9/10/9/8</f>
        <v>1250</v>
      </c>
      <c r="E58" s="11">
        <f t="shared" si="7"/>
        <v>888.88888888888891</v>
      </c>
      <c r="F58" s="11">
        <f>$F$1*9/10/9/8</f>
        <v>12.5</v>
      </c>
      <c r="G58" s="11">
        <f>$G$1*9/10/9/8</f>
        <v>1225</v>
      </c>
      <c r="H58" s="11">
        <f>$H$1*8/10/9/8</f>
        <v>977.77777777777783</v>
      </c>
      <c r="I58" s="11">
        <f t="shared" si="8"/>
        <v>533.33333333333337</v>
      </c>
      <c r="J58" s="11">
        <f>$J$1*9/10/9/8</f>
        <v>1200</v>
      </c>
      <c r="K58" s="11">
        <f>$K$1*8/10/9/8</f>
        <v>733.33333333333337</v>
      </c>
      <c r="L58" s="11">
        <f>$L$1*9/10/9/8</f>
        <v>50</v>
      </c>
      <c r="M58" s="11">
        <f t="shared" si="9"/>
        <v>266.66666666666669</v>
      </c>
      <c r="N58" s="11">
        <f>$N$1*8/10/9/8</f>
        <v>377.77777777777777</v>
      </c>
      <c r="O58" s="11">
        <f t="shared" si="10"/>
        <v>88.888888888888886</v>
      </c>
      <c r="P58" s="12">
        <f>$P$1*9/10/9/8</f>
        <v>25</v>
      </c>
      <c r="Q58" s="1"/>
    </row>
    <row r="59" spans="1:17" ht="15.75" hidden="1" thickBot="1" x14ac:dyDescent="0.3">
      <c r="A59" s="33" t="s">
        <v>76</v>
      </c>
      <c r="B59" s="10" t="s">
        <v>11</v>
      </c>
      <c r="C59" s="11"/>
      <c r="D59" s="11"/>
      <c r="E59" s="11"/>
      <c r="F59" s="11">
        <v>80</v>
      </c>
      <c r="G59" s="11"/>
      <c r="H59" s="11"/>
      <c r="I59" s="11"/>
      <c r="J59" s="11"/>
      <c r="K59" s="11"/>
      <c r="L59" s="11"/>
      <c r="M59" s="11"/>
      <c r="N59" s="11"/>
      <c r="O59" s="11"/>
      <c r="P59" s="12"/>
      <c r="Q59" s="1"/>
    </row>
    <row r="60" spans="1:17" ht="15.75" hidden="1" thickBot="1" x14ac:dyDescent="0.3">
      <c r="A60" s="33"/>
      <c r="B60" s="17" t="s">
        <v>13</v>
      </c>
      <c r="C60" s="11">
        <f t="shared" si="6"/>
        <v>1022.2222222222222</v>
      </c>
      <c r="D60" s="11">
        <f>$D$1*9/10/9/8</f>
        <v>1250</v>
      </c>
      <c r="E60" s="11">
        <f t="shared" si="7"/>
        <v>888.88888888888891</v>
      </c>
      <c r="F60" s="11">
        <f>$F$1*9/10/9/8</f>
        <v>12.5</v>
      </c>
      <c r="G60" s="11">
        <f>$G$1*9/10/9/8</f>
        <v>1225</v>
      </c>
      <c r="H60" s="11">
        <f>$H$1*8/10/9/8</f>
        <v>977.77777777777783</v>
      </c>
      <c r="I60" s="11">
        <f t="shared" si="8"/>
        <v>533.33333333333337</v>
      </c>
      <c r="J60" s="11">
        <f>$J$1*9/10/9/8</f>
        <v>1200</v>
      </c>
      <c r="K60" s="11">
        <f>$K$1*8/10/9/8</f>
        <v>733.33333333333337</v>
      </c>
      <c r="L60" s="11">
        <f>$L$1*9/10/9/8</f>
        <v>50</v>
      </c>
      <c r="M60" s="11">
        <f t="shared" si="9"/>
        <v>266.66666666666669</v>
      </c>
      <c r="N60" s="11">
        <f>$N$1*8/10/9/8</f>
        <v>377.77777777777777</v>
      </c>
      <c r="O60" s="11">
        <f t="shared" si="10"/>
        <v>88.888888888888886</v>
      </c>
      <c r="P60" s="12">
        <f>$P$1*9/10/9/8</f>
        <v>25</v>
      </c>
      <c r="Q60" s="1"/>
    </row>
    <row r="61" spans="1:17" ht="15.75" hidden="1" thickBot="1" x14ac:dyDescent="0.3">
      <c r="A61" s="33" t="s">
        <v>77</v>
      </c>
      <c r="B61" s="10" t="s">
        <v>11</v>
      </c>
      <c r="C61" s="11"/>
      <c r="D61" s="11"/>
      <c r="E61" s="11"/>
      <c r="F61" s="11"/>
      <c r="G61" s="11"/>
      <c r="H61" s="11">
        <v>9500</v>
      </c>
      <c r="I61" s="11"/>
      <c r="J61" s="11"/>
      <c r="K61" s="11"/>
      <c r="L61" s="11"/>
      <c r="M61" s="11"/>
      <c r="N61" s="11"/>
      <c r="O61" s="11"/>
      <c r="P61" s="12"/>
      <c r="Q61" s="1"/>
    </row>
    <row r="62" spans="1:17" ht="15.75" hidden="1" thickBot="1" x14ac:dyDescent="0.3">
      <c r="A62" s="33"/>
      <c r="B62" s="10" t="s">
        <v>13</v>
      </c>
      <c r="C62" s="11">
        <f t="shared" si="6"/>
        <v>1022.2222222222222</v>
      </c>
      <c r="D62" s="11">
        <f>$D$1*9/10/9/8</f>
        <v>1250</v>
      </c>
      <c r="E62" s="11">
        <f t="shared" si="7"/>
        <v>888.88888888888891</v>
      </c>
      <c r="F62" s="11">
        <f>$F$1*9/10/9/8</f>
        <v>12.5</v>
      </c>
      <c r="G62" s="11">
        <f>$G$1*9/10/9/8</f>
        <v>1225</v>
      </c>
      <c r="H62" s="11">
        <f>$H$1*8/10/9/8</f>
        <v>977.77777777777783</v>
      </c>
      <c r="I62" s="11">
        <f t="shared" si="8"/>
        <v>533.33333333333337</v>
      </c>
      <c r="J62" s="11">
        <f>$J$1*9/10/9/8</f>
        <v>1200</v>
      </c>
      <c r="K62" s="11">
        <f>$K$1*8/10/9/8</f>
        <v>733.33333333333337</v>
      </c>
      <c r="L62" s="11">
        <f>$L$1*9/10/9/8</f>
        <v>50</v>
      </c>
      <c r="M62" s="11">
        <f t="shared" si="9"/>
        <v>266.66666666666669</v>
      </c>
      <c r="N62" s="11">
        <f>$N$1*8/10/9/8</f>
        <v>377.77777777777777</v>
      </c>
      <c r="O62" s="11">
        <f t="shared" si="10"/>
        <v>88.888888888888886</v>
      </c>
      <c r="P62" s="12">
        <f>$P$1*9/10/9/8</f>
        <v>25</v>
      </c>
      <c r="Q62" s="1"/>
    </row>
    <row r="63" spans="1:17" ht="15.75" hidden="1" thickBot="1" x14ac:dyDescent="0.3">
      <c r="A63" s="33" t="s">
        <v>78</v>
      </c>
      <c r="B63" s="10" t="s">
        <v>11</v>
      </c>
      <c r="C63" s="11">
        <v>10000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2"/>
      <c r="Q63" s="1"/>
    </row>
    <row r="64" spans="1:17" ht="15.75" hidden="1" thickBot="1" x14ac:dyDescent="0.3">
      <c r="A64" s="33"/>
      <c r="B64" s="17" t="s">
        <v>13</v>
      </c>
      <c r="C64" s="11">
        <f t="shared" si="6"/>
        <v>1022.2222222222222</v>
      </c>
      <c r="D64" s="11">
        <f>$D$1*9/10/9/8</f>
        <v>1250</v>
      </c>
      <c r="E64" s="11">
        <f t="shared" si="7"/>
        <v>888.88888888888891</v>
      </c>
      <c r="F64" s="11">
        <f>$F$1*9/10/9/8</f>
        <v>12.5</v>
      </c>
      <c r="G64" s="11">
        <f>$G$1*9/10/9/8</f>
        <v>1225</v>
      </c>
      <c r="H64" s="11">
        <f>$H$1*8/10/9/8</f>
        <v>977.77777777777783</v>
      </c>
      <c r="I64" s="11">
        <f t="shared" si="8"/>
        <v>533.33333333333337</v>
      </c>
      <c r="J64" s="11">
        <f>$J$1*9/10/9/8</f>
        <v>1200</v>
      </c>
      <c r="K64" s="11">
        <f>$K$1*8/10/9/8</f>
        <v>733.33333333333337</v>
      </c>
      <c r="L64" s="11">
        <f>$L$1*9/10/9/8</f>
        <v>50</v>
      </c>
      <c r="M64" s="11">
        <f t="shared" si="9"/>
        <v>266.66666666666669</v>
      </c>
      <c r="N64" s="11">
        <f>$N$1*8/10/9/8</f>
        <v>377.77777777777777</v>
      </c>
      <c r="O64" s="11">
        <f t="shared" si="10"/>
        <v>88.888888888888886</v>
      </c>
      <c r="P64" s="12">
        <f>$P$1*9/10/9/8</f>
        <v>25</v>
      </c>
      <c r="Q64" s="1"/>
    </row>
    <row r="65" spans="1:17" ht="15.75" hidden="1" thickBot="1" x14ac:dyDescent="0.3">
      <c r="A65" s="33" t="s">
        <v>79</v>
      </c>
      <c r="B65" s="10" t="s">
        <v>11</v>
      </c>
      <c r="C65" s="11"/>
      <c r="D65" s="11"/>
      <c r="E65" s="11"/>
      <c r="F65" s="11"/>
      <c r="G65" s="11"/>
      <c r="H65" s="11"/>
      <c r="I65" s="11">
        <v>5500</v>
      </c>
      <c r="J65" s="11"/>
      <c r="K65" s="11"/>
      <c r="L65" s="11"/>
      <c r="M65" s="11"/>
      <c r="N65" s="11"/>
      <c r="O65" s="11"/>
      <c r="P65" s="12"/>
      <c r="Q65" s="1"/>
    </row>
    <row r="66" spans="1:17" ht="15.75" hidden="1" thickBot="1" x14ac:dyDescent="0.3">
      <c r="A66" s="35"/>
      <c r="B66" s="10" t="s">
        <v>13</v>
      </c>
      <c r="C66" s="11">
        <f t="shared" si="6"/>
        <v>1022.2222222222222</v>
      </c>
      <c r="D66" s="11">
        <f>$D$1*9/10/9/8</f>
        <v>1250</v>
      </c>
      <c r="E66" s="11">
        <f t="shared" si="7"/>
        <v>888.88888888888891</v>
      </c>
      <c r="F66" s="11">
        <f>$F$1*9/10/9/8</f>
        <v>12.5</v>
      </c>
      <c r="G66" s="11">
        <f>$G$1*9/10/9/8</f>
        <v>1225</v>
      </c>
      <c r="H66" s="11">
        <f>$H$1*8/10/9/8</f>
        <v>977.77777777777783</v>
      </c>
      <c r="I66" s="11">
        <f t="shared" si="8"/>
        <v>533.33333333333337</v>
      </c>
      <c r="J66" s="11">
        <f>$J$1*9/10/9/8</f>
        <v>1200</v>
      </c>
      <c r="K66" s="11">
        <f>$K$1*8/10/9/8</f>
        <v>733.33333333333337</v>
      </c>
      <c r="L66" s="11">
        <f>$L$1*9/10/9/8</f>
        <v>50</v>
      </c>
      <c r="M66" s="11">
        <f t="shared" si="9"/>
        <v>266.66666666666669</v>
      </c>
      <c r="N66" s="11">
        <f>$N$1*8/10/9/8</f>
        <v>377.77777777777777</v>
      </c>
      <c r="O66" s="11">
        <f t="shared" si="10"/>
        <v>88.888888888888886</v>
      </c>
      <c r="P66" s="12">
        <f>$P$1*9/10/9/8</f>
        <v>25</v>
      </c>
      <c r="Q66" s="1"/>
    </row>
    <row r="67" spans="1:17" x14ac:dyDescent="0.25">
      <c r="A67" s="5" t="s">
        <v>45</v>
      </c>
      <c r="B67" s="6"/>
      <c r="C67" s="7">
        <f>C66+C64+C62+C60+C58+C56+C54+C52</f>
        <v>8177.7777777777792</v>
      </c>
      <c r="D67" s="7">
        <f>D66+D64+D62+D60+D58+D56+D54+D52</f>
        <v>10000</v>
      </c>
      <c r="E67" s="7">
        <f t="shared" ref="E67:O67" si="20">E66+E64+E62+E60+E58+E56+E54+E52</f>
        <v>7111.1111111111104</v>
      </c>
      <c r="F67" s="7">
        <f>F66+F64+F62+F60+F58+F56+F54+F52</f>
        <v>100</v>
      </c>
      <c r="G67" s="7">
        <f>G66+G64+G62+G60+G58+G56+G54+G52</f>
        <v>9800</v>
      </c>
      <c r="H67" s="7">
        <f>H66+H64+H62+H60+H58+H56+H54+H52</f>
        <v>7822.2222222222208</v>
      </c>
      <c r="I67" s="7">
        <f t="shared" si="20"/>
        <v>4266.666666666667</v>
      </c>
      <c r="J67" s="7">
        <f>J66+J64+J62+J60+J58+J56+J54+J52</f>
        <v>9600</v>
      </c>
      <c r="K67" s="7">
        <f>K66+K64+K62+K60+K58+K56+K54+K52</f>
        <v>5866.6666666666661</v>
      </c>
      <c r="L67" s="7">
        <f>L66+L64+L62+L60+L58+L56+L54+L52</f>
        <v>400</v>
      </c>
      <c r="M67" s="7">
        <f t="shared" si="20"/>
        <v>2133.3333333333335</v>
      </c>
      <c r="N67" s="7">
        <f>N66+N64+N62+N60+N58+N56+N54+N52</f>
        <v>3022.2222222222222</v>
      </c>
      <c r="O67" s="7">
        <f t="shared" si="20"/>
        <v>711.1111111111112</v>
      </c>
      <c r="P67" s="8">
        <f>P66+P64+P62+P60+P58+P56+P54+P52</f>
        <v>200</v>
      </c>
      <c r="Q67" s="1"/>
    </row>
    <row r="68" spans="1:17" x14ac:dyDescent="0.25">
      <c r="A68" s="9" t="s">
        <v>46</v>
      </c>
      <c r="B68" s="10"/>
      <c r="C68" s="11">
        <v>9000</v>
      </c>
      <c r="D68" s="11">
        <v>6700</v>
      </c>
      <c r="E68" s="11">
        <f t="shared" ref="E68:O68" si="21">E65+E63+E61+E59+E57+E55+E53+E51</f>
        <v>0</v>
      </c>
      <c r="F68" s="11">
        <f>F65+F63+F61+F59+F57+F55+F53+F51</f>
        <v>80</v>
      </c>
      <c r="G68" s="11">
        <v>5500</v>
      </c>
      <c r="H68" s="11">
        <f>H65+H63+H61+H59+H57+H55+H53+H51</f>
        <v>9500</v>
      </c>
      <c r="I68" s="11">
        <f t="shared" si="21"/>
        <v>5500</v>
      </c>
      <c r="J68" s="11">
        <f>J65+J63+J61+J59+J57+J55+J53+J51</f>
        <v>0</v>
      </c>
      <c r="K68" s="11">
        <f>K65+K63+K61+K59+K57+K55+K53+K51</f>
        <v>0</v>
      </c>
      <c r="L68" s="11">
        <f>L65+L63+L61+L59+L57+L55+L53+L51</f>
        <v>1500</v>
      </c>
      <c r="M68" s="11">
        <v>14000</v>
      </c>
      <c r="N68" s="11">
        <f>N65+N63+N61+N59+N57+N55+N53+N51</f>
        <v>0</v>
      </c>
      <c r="O68" s="11">
        <f t="shared" si="21"/>
        <v>0</v>
      </c>
      <c r="P68" s="12">
        <f>P65+P63+P61+P59+P57+P55+P53+P51</f>
        <v>0</v>
      </c>
      <c r="Q68" s="1"/>
    </row>
    <row r="69" spans="1:17" ht="15.75" thickBot="1" x14ac:dyDescent="0.3">
      <c r="A69" s="28" t="s">
        <v>29</v>
      </c>
      <c r="B69" s="10"/>
      <c r="C69" s="11">
        <f>C68-C67</f>
        <v>822.22222222222081</v>
      </c>
      <c r="D69" s="11">
        <f>D68-D67</f>
        <v>-3300</v>
      </c>
      <c r="E69" s="11">
        <f t="shared" ref="E69:O69" si="22">E68-E67</f>
        <v>-7111.1111111111104</v>
      </c>
      <c r="F69" s="11">
        <f>F68-F67</f>
        <v>-20</v>
      </c>
      <c r="G69" s="11">
        <f>G68-G67</f>
        <v>-4300</v>
      </c>
      <c r="H69" s="11">
        <f>H68-H67</f>
        <v>1677.7777777777792</v>
      </c>
      <c r="I69" s="11">
        <f t="shared" si="22"/>
        <v>1233.333333333333</v>
      </c>
      <c r="J69" s="11">
        <f>J68-J67</f>
        <v>-9600</v>
      </c>
      <c r="K69" s="11">
        <f>K68-K67</f>
        <v>-5866.6666666666661</v>
      </c>
      <c r="L69" s="11">
        <f>L68-L67</f>
        <v>1100</v>
      </c>
      <c r="M69" s="11">
        <f t="shared" si="22"/>
        <v>11866.666666666666</v>
      </c>
      <c r="N69" s="11">
        <f>N68-N67</f>
        <v>-3022.2222222222222</v>
      </c>
      <c r="O69" s="11">
        <f t="shared" si="22"/>
        <v>-711.1111111111112</v>
      </c>
      <c r="P69" s="12">
        <f>P68-P67</f>
        <v>-200</v>
      </c>
      <c r="Q69" s="1"/>
    </row>
    <row r="70" spans="1:17" ht="15.75" thickBot="1" x14ac:dyDescent="0.3">
      <c r="A70" s="29" t="s">
        <v>47</v>
      </c>
      <c r="B70" s="20"/>
      <c r="C70" s="21">
        <f t="shared" ref="C70:O70" si="23">C69*C3</f>
        <v>20555.555555555518</v>
      </c>
      <c r="D70" s="21">
        <f>D69*D3</f>
        <v>-16500</v>
      </c>
      <c r="E70" s="21">
        <f t="shared" si="23"/>
        <v>-177777.77777777775</v>
      </c>
      <c r="F70" s="21">
        <f>F69*F3</f>
        <v>-2000</v>
      </c>
      <c r="G70" s="21">
        <f>G69*G3</f>
        <v>-21500</v>
      </c>
      <c r="H70" s="21">
        <f>H69*H3</f>
        <v>41944.444444444482</v>
      </c>
      <c r="I70" s="21">
        <f t="shared" si="23"/>
        <v>61666.66666666665</v>
      </c>
      <c r="J70" s="21">
        <f>J69*J3</f>
        <v>-48000</v>
      </c>
      <c r="K70" s="21">
        <f>K69*K3</f>
        <v>-293333.33333333331</v>
      </c>
      <c r="L70" s="21">
        <f>L69*L3</f>
        <v>110000</v>
      </c>
      <c r="M70" s="21">
        <f t="shared" si="23"/>
        <v>890000</v>
      </c>
      <c r="N70" s="21">
        <f>N69*N3</f>
        <v>-151111.11111111109</v>
      </c>
      <c r="O70" s="21">
        <f t="shared" si="23"/>
        <v>-53333.333333333343</v>
      </c>
      <c r="P70" s="22">
        <f>P69*P3</f>
        <v>-20000</v>
      </c>
      <c r="Q70" s="27">
        <f>SUM(C70:P70)</f>
        <v>340611.11111111112</v>
      </c>
    </row>
    <row r="71" spans="1:17" ht="15.75" thickBot="1" x14ac:dyDescent="0.3">
      <c r="A71" s="3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5.75" thickBot="1" x14ac:dyDescent="0.3">
      <c r="A72" s="13" t="s">
        <v>3</v>
      </c>
      <c r="B72" s="20"/>
      <c r="C72" s="24" t="s">
        <v>10</v>
      </c>
      <c r="D72" s="24" t="s">
        <v>12</v>
      </c>
      <c r="E72" s="24" t="s">
        <v>15</v>
      </c>
      <c r="F72" s="24" t="s">
        <v>16</v>
      </c>
      <c r="G72" s="24" t="s">
        <v>17</v>
      </c>
      <c r="H72" s="24" t="s">
        <v>18</v>
      </c>
      <c r="I72" s="24" t="s">
        <v>19</v>
      </c>
      <c r="J72" s="24" t="s">
        <v>20</v>
      </c>
      <c r="K72" s="24" t="s">
        <v>21</v>
      </c>
      <c r="L72" s="24" t="s">
        <v>22</v>
      </c>
      <c r="M72" s="24" t="s">
        <v>23</v>
      </c>
      <c r="N72" s="24" t="s">
        <v>24</v>
      </c>
      <c r="O72" s="24" t="s">
        <v>25</v>
      </c>
      <c r="P72" s="25" t="s">
        <v>26</v>
      </c>
      <c r="Q72" s="1"/>
    </row>
    <row r="73" spans="1:17" ht="15.75" hidden="1" thickBot="1" x14ac:dyDescent="0.3">
      <c r="A73" s="34" t="s">
        <v>80</v>
      </c>
      <c r="B73" s="10" t="s">
        <v>11</v>
      </c>
      <c r="C73" s="11"/>
      <c r="D73" s="11"/>
      <c r="E73" s="11"/>
      <c r="F73" s="11">
        <v>240</v>
      </c>
      <c r="G73" s="11"/>
      <c r="H73" s="11"/>
      <c r="I73" s="11"/>
      <c r="J73" s="11"/>
      <c r="K73" s="11"/>
      <c r="L73" s="11"/>
      <c r="M73" s="11"/>
      <c r="N73" s="11"/>
      <c r="O73" s="11"/>
      <c r="P73" s="12"/>
      <c r="Q73" s="1"/>
    </row>
    <row r="74" spans="1:17" ht="15.75" hidden="1" thickBot="1" x14ac:dyDescent="0.3">
      <c r="A74" s="33"/>
      <c r="B74" s="17" t="s">
        <v>13</v>
      </c>
      <c r="C74" s="11">
        <f t="shared" si="6"/>
        <v>1022.2222222222222</v>
      </c>
      <c r="D74" s="11">
        <f>$D$1*9/10/9/8</f>
        <v>1250</v>
      </c>
      <c r="E74" s="11">
        <f t="shared" si="7"/>
        <v>888.88888888888891</v>
      </c>
      <c r="F74" s="11">
        <f>$F$1*9/10/9/8</f>
        <v>12.5</v>
      </c>
      <c r="G74" s="11">
        <f>$G$1*9/10/9/8</f>
        <v>1225</v>
      </c>
      <c r="H74" s="11">
        <f>$H$1*8/10/9/8</f>
        <v>977.77777777777783</v>
      </c>
      <c r="I74" s="11">
        <f t="shared" si="8"/>
        <v>533.33333333333337</v>
      </c>
      <c r="J74" s="11">
        <f>$J$1*9/10/9/8</f>
        <v>1200</v>
      </c>
      <c r="K74" s="11">
        <f>$K$1*8/10/9/8</f>
        <v>733.33333333333337</v>
      </c>
      <c r="L74" s="11">
        <f>$L$1*9/10/9/8</f>
        <v>50</v>
      </c>
      <c r="M74" s="11">
        <f t="shared" si="9"/>
        <v>266.66666666666669</v>
      </c>
      <c r="N74" s="11">
        <f>$N$1*8/10/9/8</f>
        <v>377.77777777777777</v>
      </c>
      <c r="O74" s="11">
        <f t="shared" si="10"/>
        <v>88.888888888888886</v>
      </c>
      <c r="P74" s="12">
        <f>$P$1*9/10/9/8</f>
        <v>25</v>
      </c>
      <c r="Q74" s="1"/>
    </row>
    <row r="75" spans="1:17" ht="15.75" hidden="1" thickBot="1" x14ac:dyDescent="0.3">
      <c r="A75" s="33" t="s">
        <v>81</v>
      </c>
      <c r="B75" s="10" t="s">
        <v>11</v>
      </c>
      <c r="C75" s="11"/>
      <c r="D75" s="11">
        <v>9500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2"/>
      <c r="Q75" s="1"/>
    </row>
    <row r="76" spans="1:17" ht="15.75" hidden="1" thickBot="1" x14ac:dyDescent="0.3">
      <c r="A76" s="33"/>
      <c r="B76" s="10" t="s">
        <v>14</v>
      </c>
      <c r="C76" s="11">
        <f t="shared" si="6"/>
        <v>1022.2222222222222</v>
      </c>
      <c r="D76" s="11">
        <f>$D$1*9/10/9/8</f>
        <v>1250</v>
      </c>
      <c r="E76" s="11">
        <f t="shared" si="7"/>
        <v>888.88888888888891</v>
      </c>
      <c r="F76" s="11">
        <f>$F$1*9/10/9/8</f>
        <v>12.5</v>
      </c>
      <c r="G76" s="11">
        <f>$G$1*9/10/9/8</f>
        <v>1225</v>
      </c>
      <c r="H76" s="11">
        <f>$H$1*8/10/9/8</f>
        <v>977.77777777777783</v>
      </c>
      <c r="I76" s="11">
        <f t="shared" si="8"/>
        <v>533.33333333333337</v>
      </c>
      <c r="J76" s="11">
        <f>$J$1*9/10/9/8</f>
        <v>1200</v>
      </c>
      <c r="K76" s="11">
        <f>$K$1*8/10/9/8</f>
        <v>733.33333333333337</v>
      </c>
      <c r="L76" s="11">
        <f>$L$1*9/10/9/8</f>
        <v>50</v>
      </c>
      <c r="M76" s="11">
        <f t="shared" si="9"/>
        <v>266.66666666666669</v>
      </c>
      <c r="N76" s="11">
        <f>$N$1*8/10/9/8</f>
        <v>377.77777777777777</v>
      </c>
      <c r="O76" s="11">
        <f t="shared" si="10"/>
        <v>88.888888888888886</v>
      </c>
      <c r="P76" s="12">
        <f>$P$1*9/10/9/8</f>
        <v>25</v>
      </c>
      <c r="Q76" s="1"/>
    </row>
    <row r="77" spans="1:17" ht="15.75" hidden="1" thickBot="1" x14ac:dyDescent="0.3">
      <c r="A77" s="33" t="s">
        <v>82</v>
      </c>
      <c r="B77" s="10" t="s">
        <v>11</v>
      </c>
      <c r="C77" s="11">
        <v>10000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2"/>
      <c r="Q77" s="1"/>
    </row>
    <row r="78" spans="1:17" ht="15.75" hidden="1" thickBot="1" x14ac:dyDescent="0.3">
      <c r="A78" s="33"/>
      <c r="B78" s="17" t="s">
        <v>13</v>
      </c>
      <c r="C78" s="11">
        <f t="shared" si="6"/>
        <v>1022.2222222222222</v>
      </c>
      <c r="D78" s="11">
        <f>$D$1*9/10/9/8</f>
        <v>1250</v>
      </c>
      <c r="E78" s="11">
        <f t="shared" si="7"/>
        <v>888.88888888888891</v>
      </c>
      <c r="F78" s="11">
        <f>$F$1*9/10/9/8</f>
        <v>12.5</v>
      </c>
      <c r="G78" s="11">
        <f>$G$1*9/10/9/8</f>
        <v>1225</v>
      </c>
      <c r="H78" s="11">
        <f>$H$1*8/10/9/8</f>
        <v>977.77777777777783</v>
      </c>
      <c r="I78" s="11">
        <f t="shared" si="8"/>
        <v>533.33333333333337</v>
      </c>
      <c r="J78" s="11">
        <f>$J$1*9/10/9/8</f>
        <v>1200</v>
      </c>
      <c r="K78" s="11">
        <f>$K$1*8/10/9/8</f>
        <v>733.33333333333337</v>
      </c>
      <c r="L78" s="11">
        <f>$L$1*9/10/9/8</f>
        <v>50</v>
      </c>
      <c r="M78" s="11">
        <f t="shared" si="9"/>
        <v>266.66666666666669</v>
      </c>
      <c r="N78" s="11">
        <f>$N$1*8/10/9/8</f>
        <v>377.77777777777777</v>
      </c>
      <c r="O78" s="11">
        <f t="shared" si="10"/>
        <v>88.888888888888886</v>
      </c>
      <c r="P78" s="12">
        <f>$P$1*9/10/9/8</f>
        <v>25</v>
      </c>
      <c r="Q78" s="1"/>
    </row>
    <row r="79" spans="1:17" ht="15.75" hidden="1" thickBot="1" x14ac:dyDescent="0.3">
      <c r="A79" s="33" t="s">
        <v>83</v>
      </c>
      <c r="B79" s="10" t="s">
        <v>11</v>
      </c>
      <c r="C79" s="11"/>
      <c r="D79" s="11"/>
      <c r="E79" s="11"/>
      <c r="F79" s="11"/>
      <c r="G79" s="11"/>
      <c r="H79" s="11"/>
      <c r="I79" s="11">
        <v>5500</v>
      </c>
      <c r="J79" s="11"/>
      <c r="K79" s="11"/>
      <c r="L79" s="11"/>
      <c r="M79" s="11"/>
      <c r="N79" s="11"/>
      <c r="O79" s="11"/>
      <c r="P79" s="12"/>
      <c r="Q79" s="1"/>
    </row>
    <row r="80" spans="1:17" ht="15.75" hidden="1" thickBot="1" x14ac:dyDescent="0.3">
      <c r="A80" s="33"/>
      <c r="B80" s="10" t="s">
        <v>14</v>
      </c>
      <c r="C80" s="11">
        <f t="shared" ref="C80:C150" si="24">$C$1*8/10/9/8</f>
        <v>1022.2222222222222</v>
      </c>
      <c r="D80" s="11">
        <f>$D$1*9/10/9/8</f>
        <v>1250</v>
      </c>
      <c r="E80" s="11">
        <f t="shared" ref="E80:E150" si="25">$E$1*8/10/9/8</f>
        <v>888.88888888888891</v>
      </c>
      <c r="F80" s="11">
        <f>$F$1*9/10/9/8</f>
        <v>12.5</v>
      </c>
      <c r="G80" s="11">
        <f>$G$1*9/10/9/8</f>
        <v>1225</v>
      </c>
      <c r="H80" s="11">
        <f>$H$1*8/10/9/8</f>
        <v>977.77777777777783</v>
      </c>
      <c r="I80" s="11">
        <f t="shared" ref="I80:I150" si="26">$I$1*8/10/9/8</f>
        <v>533.33333333333337</v>
      </c>
      <c r="J80" s="11">
        <f>$J$1*9/10/9/8</f>
        <v>1200</v>
      </c>
      <c r="K80" s="11">
        <f>$K$1*8/10/9/8</f>
        <v>733.33333333333337</v>
      </c>
      <c r="L80" s="11">
        <f>$L$1*9/10/9/8</f>
        <v>50</v>
      </c>
      <c r="M80" s="11">
        <f t="shared" ref="M80:M150" si="27">$M$1*8/10/9/8</f>
        <v>266.66666666666669</v>
      </c>
      <c r="N80" s="11">
        <f>$N$1*8/10/9/8</f>
        <v>377.77777777777777</v>
      </c>
      <c r="O80" s="11">
        <f t="shared" ref="O80:O150" si="28">$O$1*8/10/9/8</f>
        <v>88.888888888888886</v>
      </c>
      <c r="P80" s="12">
        <f>$P$1*9/10/9/8</f>
        <v>25</v>
      </c>
      <c r="Q80" s="1"/>
    </row>
    <row r="81" spans="1:17" ht="15.75" hidden="1" thickBot="1" x14ac:dyDescent="0.3">
      <c r="A81" s="33" t="s">
        <v>84</v>
      </c>
      <c r="B81" s="10" t="s">
        <v>11</v>
      </c>
      <c r="C81" s="11"/>
      <c r="D81" s="11"/>
      <c r="E81" s="11"/>
      <c r="F81" s="11"/>
      <c r="G81" s="11">
        <v>10500</v>
      </c>
      <c r="H81" s="11"/>
      <c r="I81" s="11"/>
      <c r="J81" s="11"/>
      <c r="K81" s="11"/>
      <c r="L81" s="11"/>
      <c r="M81" s="11"/>
      <c r="N81" s="11"/>
      <c r="O81" s="11"/>
      <c r="P81" s="12"/>
      <c r="Q81" s="1"/>
    </row>
    <row r="82" spans="1:17" ht="15.75" hidden="1" thickBot="1" x14ac:dyDescent="0.3">
      <c r="A82" s="33"/>
      <c r="B82" s="17" t="s">
        <v>13</v>
      </c>
      <c r="C82" s="11">
        <f t="shared" si="24"/>
        <v>1022.2222222222222</v>
      </c>
      <c r="D82" s="11">
        <f>$D$1*9/10/9/8</f>
        <v>1250</v>
      </c>
      <c r="E82" s="11">
        <f t="shared" si="25"/>
        <v>888.88888888888891</v>
      </c>
      <c r="F82" s="11">
        <f>$F$1*9/10/9/8</f>
        <v>12.5</v>
      </c>
      <c r="G82" s="11">
        <f>$G$1*9/10/9/8</f>
        <v>1225</v>
      </c>
      <c r="H82" s="11">
        <f>$H$1*8/10/9/8</f>
        <v>977.77777777777783</v>
      </c>
      <c r="I82" s="11">
        <f t="shared" si="26"/>
        <v>533.33333333333337</v>
      </c>
      <c r="J82" s="11">
        <f>$J$1*9/10/9/8</f>
        <v>1200</v>
      </c>
      <c r="K82" s="11">
        <f>$K$1*8/10/9/8</f>
        <v>733.33333333333337</v>
      </c>
      <c r="L82" s="11">
        <f>$L$1*9/10/9/8</f>
        <v>50</v>
      </c>
      <c r="M82" s="11">
        <f t="shared" si="27"/>
        <v>266.66666666666669</v>
      </c>
      <c r="N82" s="11">
        <f>$N$1*8/10/9/8</f>
        <v>377.77777777777777</v>
      </c>
      <c r="O82" s="11">
        <f t="shared" si="28"/>
        <v>88.888888888888886</v>
      </c>
      <c r="P82" s="12">
        <f>$P$1*9/10/9/8</f>
        <v>25</v>
      </c>
      <c r="Q82" s="1"/>
    </row>
    <row r="83" spans="1:17" ht="15.75" hidden="1" thickBot="1" x14ac:dyDescent="0.3">
      <c r="A83" s="33" t="s">
        <v>85</v>
      </c>
      <c r="B83" s="10" t="s">
        <v>11</v>
      </c>
      <c r="C83" s="11"/>
      <c r="D83" s="11"/>
      <c r="E83" s="11"/>
      <c r="F83" s="11"/>
      <c r="G83" s="11"/>
      <c r="H83" s="11">
        <v>9500</v>
      </c>
      <c r="I83" s="11"/>
      <c r="J83" s="11"/>
      <c r="K83" s="11"/>
      <c r="L83" s="11"/>
      <c r="M83" s="11"/>
      <c r="N83" s="11"/>
      <c r="O83" s="11"/>
      <c r="P83" s="12"/>
      <c r="Q83" s="1"/>
    </row>
    <row r="84" spans="1:17" ht="15.75" hidden="1" thickBot="1" x14ac:dyDescent="0.3">
      <c r="A84" s="33"/>
      <c r="B84" s="10" t="s">
        <v>14</v>
      </c>
      <c r="C84" s="11">
        <f t="shared" si="24"/>
        <v>1022.2222222222222</v>
      </c>
      <c r="D84" s="11">
        <f>$D$1*9/10/9/8</f>
        <v>1250</v>
      </c>
      <c r="E84" s="11">
        <f t="shared" si="25"/>
        <v>888.88888888888891</v>
      </c>
      <c r="F84" s="11">
        <f>$F$1*9/10/9/8</f>
        <v>12.5</v>
      </c>
      <c r="G84" s="11">
        <f>$G$1*9/10/9/8</f>
        <v>1225</v>
      </c>
      <c r="H84" s="11">
        <f>$H$1*8/10/9/8</f>
        <v>977.77777777777783</v>
      </c>
      <c r="I84" s="11">
        <f t="shared" si="26"/>
        <v>533.33333333333337</v>
      </c>
      <c r="J84" s="11">
        <f>$J$1*9/10/9/8</f>
        <v>1200</v>
      </c>
      <c r="K84" s="11">
        <f>$K$1*8/10/9/8</f>
        <v>733.33333333333337</v>
      </c>
      <c r="L84" s="11">
        <f>$L$1*9/10/9/8</f>
        <v>50</v>
      </c>
      <c r="M84" s="11">
        <f t="shared" si="27"/>
        <v>266.66666666666669</v>
      </c>
      <c r="N84" s="11">
        <f>$N$1*8/10/9/8</f>
        <v>377.77777777777777</v>
      </c>
      <c r="O84" s="11">
        <f t="shared" si="28"/>
        <v>88.888888888888886</v>
      </c>
      <c r="P84" s="12">
        <f>$P$1*9/10/9/8</f>
        <v>25</v>
      </c>
      <c r="Q84" s="1"/>
    </row>
    <row r="85" spans="1:17" ht="15.75" hidden="1" thickBot="1" x14ac:dyDescent="0.3">
      <c r="A85" s="33" t="s">
        <v>86</v>
      </c>
      <c r="B85" s="10" t="s">
        <v>11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>
        <v>20000</v>
      </c>
      <c r="O85" s="11"/>
      <c r="P85" s="12"/>
      <c r="Q85" s="1"/>
    </row>
    <row r="86" spans="1:17" ht="15.75" hidden="1" thickBot="1" x14ac:dyDescent="0.3">
      <c r="A86" s="33"/>
      <c r="B86" s="17" t="s">
        <v>13</v>
      </c>
      <c r="C86" s="11">
        <f t="shared" si="24"/>
        <v>1022.2222222222222</v>
      </c>
      <c r="D86" s="11">
        <f>$D$1*9/10/9/8</f>
        <v>1250</v>
      </c>
      <c r="E86" s="11">
        <f t="shared" si="25"/>
        <v>888.88888888888891</v>
      </c>
      <c r="F86" s="11">
        <f>$F$1*9/10/9/8</f>
        <v>12.5</v>
      </c>
      <c r="G86" s="11">
        <f>$G$1*9/10/9/8</f>
        <v>1225</v>
      </c>
      <c r="H86" s="11">
        <f>$H$1*8/10/9/8</f>
        <v>977.77777777777783</v>
      </c>
      <c r="I86" s="11">
        <f t="shared" si="26"/>
        <v>533.33333333333337</v>
      </c>
      <c r="J86" s="11">
        <f>$J$1*9/10/9/8</f>
        <v>1200</v>
      </c>
      <c r="K86" s="11">
        <f>$K$1*8/10/9/8</f>
        <v>733.33333333333337</v>
      </c>
      <c r="L86" s="11">
        <f>$L$1*9/10/9/8</f>
        <v>50</v>
      </c>
      <c r="M86" s="11">
        <f t="shared" si="27"/>
        <v>266.66666666666669</v>
      </c>
      <c r="N86" s="11">
        <f>$N$1*8/10/9/8</f>
        <v>377.77777777777777</v>
      </c>
      <c r="O86" s="11">
        <f t="shared" si="28"/>
        <v>88.888888888888886</v>
      </c>
      <c r="P86" s="12">
        <f>$P$1*9/10/9/8</f>
        <v>25</v>
      </c>
      <c r="Q86" s="1"/>
    </row>
    <row r="87" spans="1:17" ht="15.75" hidden="1" thickBot="1" x14ac:dyDescent="0.3">
      <c r="A87" s="33" t="s">
        <v>87</v>
      </c>
      <c r="B87" s="10" t="s">
        <v>11</v>
      </c>
      <c r="C87" s="11"/>
      <c r="D87" s="11"/>
      <c r="E87" s="11">
        <v>40000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2"/>
      <c r="Q87" s="1"/>
    </row>
    <row r="88" spans="1:17" ht="15.75" hidden="1" thickBot="1" x14ac:dyDescent="0.3">
      <c r="A88" s="35"/>
      <c r="B88" s="10" t="s">
        <v>14</v>
      </c>
      <c r="C88" s="11">
        <f t="shared" si="24"/>
        <v>1022.2222222222222</v>
      </c>
      <c r="D88" s="11">
        <f>$D$1*9/10/9/8</f>
        <v>1250</v>
      </c>
      <c r="E88" s="11">
        <f t="shared" si="25"/>
        <v>888.88888888888891</v>
      </c>
      <c r="F88" s="11">
        <f>$F$1*9/10/9/8</f>
        <v>12.5</v>
      </c>
      <c r="G88" s="11">
        <f>$G$1*9/10/9/8</f>
        <v>1225</v>
      </c>
      <c r="H88" s="11">
        <f>$H$1*8/10/9/8</f>
        <v>977.77777777777783</v>
      </c>
      <c r="I88" s="11">
        <f t="shared" si="26"/>
        <v>533.33333333333337</v>
      </c>
      <c r="J88" s="11">
        <f>$J$1*9/10/9/8</f>
        <v>1200</v>
      </c>
      <c r="K88" s="11">
        <f>$K$1*8/10/9/8</f>
        <v>733.33333333333337</v>
      </c>
      <c r="L88" s="11">
        <f>$L$1*9/10/9/8</f>
        <v>50</v>
      </c>
      <c r="M88" s="11">
        <f t="shared" si="27"/>
        <v>266.66666666666669</v>
      </c>
      <c r="N88" s="11">
        <f>$N$1*8/10/9/8</f>
        <v>377.77777777777777</v>
      </c>
      <c r="O88" s="11">
        <f t="shared" si="28"/>
        <v>88.888888888888886</v>
      </c>
      <c r="P88" s="12">
        <f>$P$1*9/10/9/8</f>
        <v>25</v>
      </c>
      <c r="Q88" s="1"/>
    </row>
    <row r="89" spans="1:17" x14ac:dyDescent="0.25">
      <c r="A89" s="5" t="s">
        <v>48</v>
      </c>
      <c r="B89" s="6"/>
      <c r="C89" s="7">
        <f>C88+C86+C84+C82+C80+C78+C76+C74</f>
        <v>8177.7777777777792</v>
      </c>
      <c r="D89" s="7">
        <f>D88+D86+D84+D82+D80+D78+D76+D74</f>
        <v>10000</v>
      </c>
      <c r="E89" s="7">
        <f t="shared" ref="E89:O89" si="29">E88+E86+E84+E82+E80+E78+E76+E74</f>
        <v>7111.1111111111104</v>
      </c>
      <c r="F89" s="7">
        <f>F88+F86+F84+F82+F80+F78+F76+F74</f>
        <v>100</v>
      </c>
      <c r="G89" s="7">
        <f>G88+G86+G84+G82+G80+G78+G76+G74</f>
        <v>9800</v>
      </c>
      <c r="H89" s="7">
        <f>H88+H86+H84+H82+H80+H78+H76+H74</f>
        <v>7822.2222222222208</v>
      </c>
      <c r="I89" s="7">
        <f t="shared" si="29"/>
        <v>4266.666666666667</v>
      </c>
      <c r="J89" s="7">
        <f>J88+J86+J84+J82+J80+J78+J76+J74</f>
        <v>9600</v>
      </c>
      <c r="K89" s="7">
        <f>K88+K86+K84+K82+K80+K78+K76+K74</f>
        <v>5866.6666666666661</v>
      </c>
      <c r="L89" s="7">
        <f>L88+L86+L84+L82+L80+L78+L76+L74</f>
        <v>400</v>
      </c>
      <c r="M89" s="7">
        <f t="shared" si="29"/>
        <v>2133.3333333333335</v>
      </c>
      <c r="N89" s="7">
        <f>N88+N86+N84+N82+N80+N78+N76+N74</f>
        <v>3022.2222222222222</v>
      </c>
      <c r="O89" s="7">
        <f t="shared" si="29"/>
        <v>711.1111111111112</v>
      </c>
      <c r="P89" s="8">
        <f>P88+P86+P84+P82+P80+P78+P76+P74</f>
        <v>200</v>
      </c>
      <c r="Q89" s="1"/>
    </row>
    <row r="90" spans="1:17" x14ac:dyDescent="0.25">
      <c r="A90" s="9" t="s">
        <v>49</v>
      </c>
      <c r="B90" s="10"/>
      <c r="C90" s="11">
        <f>C87+C85+C83+C81+C79+C77+C75+C73</f>
        <v>10000</v>
      </c>
      <c r="D90" s="11">
        <f>D87+D85+D83+D81+D79+D77+D75+D73</f>
        <v>9500</v>
      </c>
      <c r="E90" s="11">
        <v>34580</v>
      </c>
      <c r="F90" s="11">
        <f>F87+F85+F83+F81+F79+F77+F75+F73</f>
        <v>240</v>
      </c>
      <c r="G90" s="11">
        <v>11500</v>
      </c>
      <c r="H90" s="11">
        <f>H87+H85+H83+H81+H79+H77+H75+H73</f>
        <v>9500</v>
      </c>
      <c r="I90" s="11">
        <f t="shared" ref="I90:O90" si="30">I87+I85+I83+I81+I79+I77+I75+I73</f>
        <v>5500</v>
      </c>
      <c r="J90" s="11">
        <f>J87+J85+J83+J81+J79+J77+J75+J73</f>
        <v>0</v>
      </c>
      <c r="K90" s="11">
        <f>K87+K85+K83+K81+K79+K77+K75+K73</f>
        <v>0</v>
      </c>
      <c r="L90" s="11">
        <f>L87+L85+L83+L81+L79+L77+L75+L73</f>
        <v>0</v>
      </c>
      <c r="M90" s="11">
        <f t="shared" si="30"/>
        <v>0</v>
      </c>
      <c r="N90" s="11">
        <v>5000</v>
      </c>
      <c r="O90" s="11">
        <f t="shared" si="30"/>
        <v>0</v>
      </c>
      <c r="P90" s="12">
        <f>P87+P85+P83+P81+P79+P77+P75+P73</f>
        <v>0</v>
      </c>
      <c r="Q90" s="1"/>
    </row>
    <row r="91" spans="1:17" ht="15.75" thickBot="1" x14ac:dyDescent="0.3">
      <c r="A91" s="9" t="s">
        <v>29</v>
      </c>
      <c r="B91" s="10"/>
      <c r="C91" s="11">
        <f t="shared" ref="C91:O91" si="31">C90-C89</f>
        <v>1822.2222222222208</v>
      </c>
      <c r="D91" s="11">
        <f>D90-D89</f>
        <v>-500</v>
      </c>
      <c r="E91" s="11">
        <f t="shared" si="31"/>
        <v>27468.888888888891</v>
      </c>
      <c r="F91" s="11">
        <f>F90-F89</f>
        <v>140</v>
      </c>
      <c r="G91" s="11">
        <f>G90-G89</f>
        <v>1700</v>
      </c>
      <c r="H91" s="11">
        <f>H90-H89</f>
        <v>1677.7777777777792</v>
      </c>
      <c r="I91" s="11">
        <f t="shared" si="31"/>
        <v>1233.333333333333</v>
      </c>
      <c r="J91" s="11">
        <f>J90-J89</f>
        <v>-9600</v>
      </c>
      <c r="K91" s="11">
        <f>K90-K89</f>
        <v>-5866.6666666666661</v>
      </c>
      <c r="L91" s="11">
        <f>L90-L89</f>
        <v>-400</v>
      </c>
      <c r="M91" s="11">
        <f t="shared" si="31"/>
        <v>-2133.3333333333335</v>
      </c>
      <c r="N91" s="11">
        <f>N90-N89</f>
        <v>1977.7777777777778</v>
      </c>
      <c r="O91" s="11">
        <f t="shared" si="31"/>
        <v>-711.1111111111112</v>
      </c>
      <c r="P91" s="12">
        <f>P90-P89</f>
        <v>-200</v>
      </c>
      <c r="Q91" s="1"/>
    </row>
    <row r="92" spans="1:17" ht="15.75" thickBot="1" x14ac:dyDescent="0.3">
      <c r="A92" s="19" t="s">
        <v>47</v>
      </c>
      <c r="B92" s="20"/>
      <c r="C92" s="21">
        <f t="shared" ref="C92:O92" si="32">C91*C3</f>
        <v>45555.555555555518</v>
      </c>
      <c r="D92" s="21">
        <f>D91*D3</f>
        <v>-2500</v>
      </c>
      <c r="E92" s="21">
        <f t="shared" si="32"/>
        <v>686722.22222222225</v>
      </c>
      <c r="F92" s="21">
        <f>F91*F3</f>
        <v>14000</v>
      </c>
      <c r="G92" s="21">
        <f>G91*G3</f>
        <v>8500</v>
      </c>
      <c r="H92" s="21">
        <f>H91*H3</f>
        <v>41944.444444444482</v>
      </c>
      <c r="I92" s="21">
        <f t="shared" si="32"/>
        <v>61666.66666666665</v>
      </c>
      <c r="J92" s="21">
        <f>J91*J3</f>
        <v>-48000</v>
      </c>
      <c r="K92" s="21">
        <f>K91*K3</f>
        <v>-293333.33333333331</v>
      </c>
      <c r="L92" s="21">
        <f>L91*L3</f>
        <v>-40000</v>
      </c>
      <c r="M92" s="21">
        <f t="shared" si="32"/>
        <v>-160000</v>
      </c>
      <c r="N92" s="21">
        <f>N91*N3</f>
        <v>98888.888888888891</v>
      </c>
      <c r="O92" s="21">
        <f t="shared" si="32"/>
        <v>-53333.333333333343</v>
      </c>
      <c r="P92" s="22">
        <f>P91*P3</f>
        <v>-20000</v>
      </c>
      <c r="Q92" s="27">
        <f>SUM(C92:P92)</f>
        <v>340111.11111111112</v>
      </c>
    </row>
    <row r="93" spans="1:17" ht="15.75" thickBot="1" x14ac:dyDescent="0.3">
      <c r="A93" s="3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5.75" thickBot="1" x14ac:dyDescent="0.3">
      <c r="A94" s="13" t="s">
        <v>4</v>
      </c>
      <c r="B94" s="20"/>
      <c r="C94" s="24" t="s">
        <v>10</v>
      </c>
      <c r="D94" s="24" t="s">
        <v>12</v>
      </c>
      <c r="E94" s="24" t="s">
        <v>15</v>
      </c>
      <c r="F94" s="24" t="s">
        <v>16</v>
      </c>
      <c r="G94" s="24" t="s">
        <v>17</v>
      </c>
      <c r="H94" s="24" t="s">
        <v>18</v>
      </c>
      <c r="I94" s="24" t="s">
        <v>19</v>
      </c>
      <c r="J94" s="24" t="s">
        <v>20</v>
      </c>
      <c r="K94" s="24" t="s">
        <v>21</v>
      </c>
      <c r="L94" s="24" t="s">
        <v>22</v>
      </c>
      <c r="M94" s="24" t="s">
        <v>23</v>
      </c>
      <c r="N94" s="24" t="s">
        <v>24</v>
      </c>
      <c r="O94" s="24" t="s">
        <v>25</v>
      </c>
      <c r="P94" s="25" t="s">
        <v>26</v>
      </c>
      <c r="Q94" s="1"/>
    </row>
    <row r="95" spans="1:17" ht="15.75" hidden="1" thickBot="1" x14ac:dyDescent="0.3">
      <c r="A95" s="34" t="s">
        <v>88</v>
      </c>
      <c r="B95" s="10" t="s">
        <v>11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>
        <v>3000</v>
      </c>
      <c r="P95" s="12"/>
      <c r="Q95" s="1"/>
    </row>
    <row r="96" spans="1:17" ht="15.75" hidden="1" thickBot="1" x14ac:dyDescent="0.3">
      <c r="A96" s="33"/>
      <c r="B96" s="17" t="s">
        <v>13</v>
      </c>
      <c r="C96" s="11">
        <f t="shared" si="24"/>
        <v>1022.2222222222222</v>
      </c>
      <c r="D96" s="11">
        <f>$D$1*9/10/9/8</f>
        <v>1250</v>
      </c>
      <c r="E96" s="11">
        <f t="shared" si="25"/>
        <v>888.88888888888891</v>
      </c>
      <c r="F96" s="11">
        <f>$F$1*9/10/9/8</f>
        <v>12.5</v>
      </c>
      <c r="G96" s="11">
        <f>$G$1*9/10/9/8</f>
        <v>1225</v>
      </c>
      <c r="H96" s="11">
        <f>$H$1*8/10/9/8</f>
        <v>977.77777777777783</v>
      </c>
      <c r="I96" s="11">
        <f t="shared" si="26"/>
        <v>533.33333333333337</v>
      </c>
      <c r="J96" s="11">
        <f>$J$1*9/10/9/8</f>
        <v>1200</v>
      </c>
      <c r="K96" s="11">
        <f>$K$1*8/10/9/8</f>
        <v>733.33333333333337</v>
      </c>
      <c r="L96" s="11">
        <f>$L$1*9/10/9/8</f>
        <v>50</v>
      </c>
      <c r="M96" s="11">
        <f t="shared" si="27"/>
        <v>266.66666666666669</v>
      </c>
      <c r="N96" s="11">
        <f>$N$1*8/10/9/8</f>
        <v>377.77777777777777</v>
      </c>
      <c r="O96" s="11">
        <f t="shared" si="28"/>
        <v>88.888888888888886</v>
      </c>
      <c r="P96" s="12">
        <f>$P$1*9/10/9/8</f>
        <v>25</v>
      </c>
      <c r="Q96" s="1"/>
    </row>
    <row r="97" spans="1:17" ht="15.75" hidden="1" thickBot="1" x14ac:dyDescent="0.3">
      <c r="A97" s="33" t="s">
        <v>89</v>
      </c>
      <c r="B97" s="10" t="s">
        <v>11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2">
        <v>1000</v>
      </c>
      <c r="Q97" s="1"/>
    </row>
    <row r="98" spans="1:17" ht="15.75" hidden="1" thickBot="1" x14ac:dyDescent="0.3">
      <c r="A98" s="33"/>
      <c r="B98" s="10" t="s">
        <v>14</v>
      </c>
      <c r="C98" s="11">
        <f t="shared" si="24"/>
        <v>1022.2222222222222</v>
      </c>
      <c r="D98" s="11">
        <f>$D$1*9/10/9/8</f>
        <v>1250</v>
      </c>
      <c r="E98" s="11">
        <f t="shared" si="25"/>
        <v>888.88888888888891</v>
      </c>
      <c r="F98" s="11">
        <f>$F$1*9/10/9/8</f>
        <v>12.5</v>
      </c>
      <c r="G98" s="11">
        <f>$G$1*9/10/9/8</f>
        <v>1225</v>
      </c>
      <c r="H98" s="11">
        <f>$H$1*8/10/9/8</f>
        <v>977.77777777777783</v>
      </c>
      <c r="I98" s="11">
        <f t="shared" si="26"/>
        <v>533.33333333333337</v>
      </c>
      <c r="J98" s="11">
        <f>$J$1*9/10/9/8</f>
        <v>1200</v>
      </c>
      <c r="K98" s="11">
        <f>$K$1*8/10/9/8</f>
        <v>733.33333333333337</v>
      </c>
      <c r="L98" s="11">
        <f>$L$1*9/10/9/8</f>
        <v>50</v>
      </c>
      <c r="M98" s="11">
        <f t="shared" si="27"/>
        <v>266.66666666666669</v>
      </c>
      <c r="N98" s="11">
        <f>$N$1*8/10/9/8</f>
        <v>377.77777777777777</v>
      </c>
      <c r="O98" s="11">
        <f t="shared" si="28"/>
        <v>88.888888888888886</v>
      </c>
      <c r="P98" s="12">
        <f>$P$1*9/10/9/8</f>
        <v>25</v>
      </c>
      <c r="Q98" s="1"/>
    </row>
    <row r="99" spans="1:17" ht="15.75" hidden="1" thickBot="1" x14ac:dyDescent="0.3">
      <c r="A99" s="33" t="s">
        <v>90</v>
      </c>
      <c r="B99" s="10" t="s">
        <v>11</v>
      </c>
      <c r="C99" s="11"/>
      <c r="D99" s="11"/>
      <c r="E99" s="11"/>
      <c r="F99" s="11"/>
      <c r="G99" s="11"/>
      <c r="H99" s="11"/>
      <c r="I99" s="11">
        <v>4000</v>
      </c>
      <c r="J99" s="11"/>
      <c r="K99" s="11"/>
      <c r="L99" s="11"/>
      <c r="M99" s="11"/>
      <c r="N99" s="11"/>
      <c r="O99" s="11"/>
      <c r="P99" s="12"/>
      <c r="Q99" s="1"/>
    </row>
    <row r="100" spans="1:17" ht="15.75" hidden="1" thickBot="1" x14ac:dyDescent="0.3">
      <c r="A100" s="33"/>
      <c r="B100" s="17" t="s">
        <v>13</v>
      </c>
      <c r="C100" s="11">
        <f t="shared" si="24"/>
        <v>1022.2222222222222</v>
      </c>
      <c r="D100" s="11">
        <f>$D$1*9/10/9/8</f>
        <v>1250</v>
      </c>
      <c r="E100" s="11">
        <f t="shared" si="25"/>
        <v>888.88888888888891</v>
      </c>
      <c r="F100" s="11">
        <f>$F$1*9/10/9/8</f>
        <v>12.5</v>
      </c>
      <c r="G100" s="11">
        <f>$G$1*9/10/9/8</f>
        <v>1225</v>
      </c>
      <c r="H100" s="11">
        <f>$H$1*8/10/9/8</f>
        <v>977.77777777777783</v>
      </c>
      <c r="I100" s="11">
        <f t="shared" si="26"/>
        <v>533.33333333333337</v>
      </c>
      <c r="J100" s="11">
        <f>$J$1*9/10/9/8</f>
        <v>1200</v>
      </c>
      <c r="K100" s="11">
        <f>$K$1*8/10/9/8</f>
        <v>733.33333333333337</v>
      </c>
      <c r="L100" s="11">
        <f>$L$1*9/10/9/8</f>
        <v>50</v>
      </c>
      <c r="M100" s="11">
        <f t="shared" si="27"/>
        <v>266.66666666666669</v>
      </c>
      <c r="N100" s="11">
        <f>$N$1*8/10/9/8</f>
        <v>377.77777777777777</v>
      </c>
      <c r="O100" s="11">
        <f t="shared" si="28"/>
        <v>88.888888888888886</v>
      </c>
      <c r="P100" s="12">
        <f>$P$1*9/10/9/8</f>
        <v>25</v>
      </c>
      <c r="Q100" s="1"/>
    </row>
    <row r="101" spans="1:17" ht="15.75" hidden="1" thickBot="1" x14ac:dyDescent="0.3">
      <c r="A101" s="33" t="s">
        <v>91</v>
      </c>
      <c r="B101" s="10" t="s">
        <v>11</v>
      </c>
      <c r="C101" s="11"/>
      <c r="D101" s="11">
        <v>9500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2"/>
      <c r="Q101" s="1"/>
    </row>
    <row r="102" spans="1:17" ht="15.75" hidden="1" thickBot="1" x14ac:dyDescent="0.3">
      <c r="A102" s="33"/>
      <c r="B102" s="10" t="s">
        <v>14</v>
      </c>
      <c r="C102" s="11">
        <f t="shared" si="24"/>
        <v>1022.2222222222222</v>
      </c>
      <c r="D102" s="11">
        <f>$D$1*9/10/9/8</f>
        <v>1250</v>
      </c>
      <c r="E102" s="11">
        <f t="shared" si="25"/>
        <v>888.88888888888891</v>
      </c>
      <c r="F102" s="11">
        <f>$F$1*9/10/9/8</f>
        <v>12.5</v>
      </c>
      <c r="G102" s="11">
        <f>$G$1*9/10/9/8</f>
        <v>1225</v>
      </c>
      <c r="H102" s="11">
        <f>$H$1*8/10/9/8</f>
        <v>977.77777777777783</v>
      </c>
      <c r="I102" s="11">
        <f t="shared" si="26"/>
        <v>533.33333333333337</v>
      </c>
      <c r="J102" s="11">
        <f>$J$1*9/10/9/8</f>
        <v>1200</v>
      </c>
      <c r="K102" s="11">
        <f>$K$1*8/10/9/8</f>
        <v>733.33333333333337</v>
      </c>
      <c r="L102" s="11">
        <f>$L$1*9/10/9/8</f>
        <v>50</v>
      </c>
      <c r="M102" s="11">
        <f t="shared" si="27"/>
        <v>266.66666666666669</v>
      </c>
      <c r="N102" s="11">
        <f>$N$1*8/10/9/8</f>
        <v>377.77777777777777</v>
      </c>
      <c r="O102" s="11">
        <f t="shared" si="28"/>
        <v>88.888888888888886</v>
      </c>
      <c r="P102" s="12">
        <f>$P$1*9/10/9/8</f>
        <v>25</v>
      </c>
      <c r="Q102" s="1"/>
    </row>
    <row r="103" spans="1:17" ht="15.75" hidden="1" thickBot="1" x14ac:dyDescent="0.3">
      <c r="A103" s="33" t="s">
        <v>92</v>
      </c>
      <c r="B103" s="10" t="s">
        <v>11</v>
      </c>
      <c r="C103" s="11"/>
      <c r="D103" s="11"/>
      <c r="E103" s="11"/>
      <c r="F103" s="11"/>
      <c r="G103" s="11">
        <v>10500</v>
      </c>
      <c r="H103" s="11"/>
      <c r="I103" s="11"/>
      <c r="J103" s="11"/>
      <c r="K103" s="11"/>
      <c r="L103" s="11"/>
      <c r="M103" s="11"/>
      <c r="N103" s="11"/>
      <c r="O103" s="11"/>
      <c r="P103" s="12"/>
      <c r="Q103" s="1"/>
    </row>
    <row r="104" spans="1:17" ht="15.75" hidden="1" thickBot="1" x14ac:dyDescent="0.3">
      <c r="A104" s="33"/>
      <c r="B104" s="17" t="s">
        <v>13</v>
      </c>
      <c r="C104" s="11">
        <f t="shared" si="24"/>
        <v>1022.2222222222222</v>
      </c>
      <c r="D104" s="11">
        <f>$D$1*9/10/9/8</f>
        <v>1250</v>
      </c>
      <c r="E104" s="11">
        <f t="shared" si="25"/>
        <v>888.88888888888891</v>
      </c>
      <c r="F104" s="11">
        <f>$F$1*9/10/9/8</f>
        <v>12.5</v>
      </c>
      <c r="G104" s="11">
        <f>$G$1*9/10/9/8</f>
        <v>1225</v>
      </c>
      <c r="H104" s="11">
        <f>$H$1*8/10/9/8</f>
        <v>977.77777777777783</v>
      </c>
      <c r="I104" s="11">
        <f t="shared" si="26"/>
        <v>533.33333333333337</v>
      </c>
      <c r="J104" s="11">
        <f>$J$1*9/10/9/8</f>
        <v>1200</v>
      </c>
      <c r="K104" s="11">
        <f>$K$1*8/10/9/8</f>
        <v>733.33333333333337</v>
      </c>
      <c r="L104" s="11">
        <f>$L$1*9/10/9/8</f>
        <v>50</v>
      </c>
      <c r="M104" s="11">
        <f t="shared" si="27"/>
        <v>266.66666666666669</v>
      </c>
      <c r="N104" s="11">
        <f>$N$1*8/10/9/8</f>
        <v>377.77777777777777</v>
      </c>
      <c r="O104" s="11">
        <f t="shared" si="28"/>
        <v>88.888888888888886</v>
      </c>
      <c r="P104" s="12">
        <f>$P$1*9/10/9/8</f>
        <v>25</v>
      </c>
      <c r="Q104" s="1"/>
    </row>
    <row r="105" spans="1:17" ht="15.75" hidden="1" thickBot="1" x14ac:dyDescent="0.3">
      <c r="A105" s="33" t="s">
        <v>93</v>
      </c>
      <c r="B105" s="10" t="s">
        <v>11</v>
      </c>
      <c r="C105" s="11"/>
      <c r="D105" s="11"/>
      <c r="E105" s="11"/>
      <c r="F105" s="11">
        <v>200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2"/>
      <c r="Q105" s="1"/>
    </row>
    <row r="106" spans="1:17" ht="15.75" hidden="1" thickBot="1" x14ac:dyDescent="0.3">
      <c r="A106" s="33"/>
      <c r="B106" s="10" t="s">
        <v>14</v>
      </c>
      <c r="C106" s="11">
        <f t="shared" si="24"/>
        <v>1022.2222222222222</v>
      </c>
      <c r="D106" s="11">
        <f>$D$1*9/10/9/8</f>
        <v>1250</v>
      </c>
      <c r="E106" s="11">
        <f t="shared" si="25"/>
        <v>888.88888888888891</v>
      </c>
      <c r="F106" s="11">
        <f>$F$1*9/10/9/8</f>
        <v>12.5</v>
      </c>
      <c r="G106" s="11">
        <f>$G$1*9/10/9/8</f>
        <v>1225</v>
      </c>
      <c r="H106" s="11">
        <f>$H$1*8/10/9/8</f>
        <v>977.77777777777783</v>
      </c>
      <c r="I106" s="11">
        <f t="shared" si="26"/>
        <v>533.33333333333337</v>
      </c>
      <c r="J106" s="11">
        <f>$J$1*9/10/9/8</f>
        <v>1200</v>
      </c>
      <c r="K106" s="11">
        <f>$K$1*8/10/9/8</f>
        <v>733.33333333333337</v>
      </c>
      <c r="L106" s="11">
        <f>$L$1*9/10/9/8</f>
        <v>50</v>
      </c>
      <c r="M106" s="11">
        <f t="shared" si="27"/>
        <v>266.66666666666669</v>
      </c>
      <c r="N106" s="11">
        <f>$N$1*8/10/9/8</f>
        <v>377.77777777777777</v>
      </c>
      <c r="O106" s="11">
        <f t="shared" si="28"/>
        <v>88.888888888888886</v>
      </c>
      <c r="P106" s="12">
        <f>$P$1*9/10/9/8</f>
        <v>25</v>
      </c>
      <c r="Q106" s="1"/>
    </row>
    <row r="107" spans="1:17" ht="15.75" hidden="1" thickBot="1" x14ac:dyDescent="0.3">
      <c r="A107" s="33" t="s">
        <v>94</v>
      </c>
      <c r="B107" s="10" t="s">
        <v>11</v>
      </c>
      <c r="C107" s="11"/>
      <c r="D107" s="11"/>
      <c r="E107" s="11"/>
      <c r="F107" s="11"/>
      <c r="G107" s="11"/>
      <c r="H107" s="11">
        <v>9500</v>
      </c>
      <c r="I107" s="11"/>
      <c r="J107" s="11"/>
      <c r="K107" s="11"/>
      <c r="L107" s="11"/>
      <c r="M107" s="11"/>
      <c r="N107" s="11"/>
      <c r="O107" s="11"/>
      <c r="P107" s="12"/>
      <c r="Q107" s="1"/>
    </row>
    <row r="108" spans="1:17" ht="15.75" hidden="1" thickBot="1" x14ac:dyDescent="0.3">
      <c r="A108" s="33"/>
      <c r="B108" s="17" t="s">
        <v>13</v>
      </c>
      <c r="C108" s="11">
        <f t="shared" si="24"/>
        <v>1022.2222222222222</v>
      </c>
      <c r="D108" s="11">
        <f>$D$1*9/10/9/8</f>
        <v>1250</v>
      </c>
      <c r="E108" s="11">
        <f t="shared" si="25"/>
        <v>888.88888888888891</v>
      </c>
      <c r="F108" s="11">
        <f>$F$1*9/10/9/8</f>
        <v>12.5</v>
      </c>
      <c r="G108" s="11">
        <f>$G$1*9/10/9/8</f>
        <v>1225</v>
      </c>
      <c r="H108" s="11">
        <f>$H$1*8/10/9/8</f>
        <v>977.77777777777783</v>
      </c>
      <c r="I108" s="11">
        <f t="shared" si="26"/>
        <v>533.33333333333337</v>
      </c>
      <c r="J108" s="11">
        <f>$J$1*9/10/9/8</f>
        <v>1200</v>
      </c>
      <c r="K108" s="11">
        <f>$K$1*8/10/9/8</f>
        <v>733.33333333333337</v>
      </c>
      <c r="L108" s="11">
        <f>$L$1*9/10/9/8</f>
        <v>50</v>
      </c>
      <c r="M108" s="11">
        <f t="shared" si="27"/>
        <v>266.66666666666669</v>
      </c>
      <c r="N108" s="11">
        <f>$N$1*8/10/9/8</f>
        <v>377.77777777777777</v>
      </c>
      <c r="O108" s="11">
        <f t="shared" si="28"/>
        <v>88.888888888888886</v>
      </c>
      <c r="P108" s="12">
        <f>$P$1*9/10/9/8</f>
        <v>25</v>
      </c>
      <c r="Q108" s="1"/>
    </row>
    <row r="109" spans="1:17" ht="15.75" hidden="1" thickBot="1" x14ac:dyDescent="0.3">
      <c r="A109" s="33" t="s">
        <v>95</v>
      </c>
      <c r="B109" s="10" t="s">
        <v>11</v>
      </c>
      <c r="C109" s="11">
        <v>10000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2"/>
      <c r="Q109" s="1"/>
    </row>
    <row r="110" spans="1:17" ht="15.75" hidden="1" thickBot="1" x14ac:dyDescent="0.3">
      <c r="A110" s="35"/>
      <c r="B110" s="10" t="s">
        <v>14</v>
      </c>
      <c r="C110" s="11">
        <f t="shared" si="24"/>
        <v>1022.2222222222222</v>
      </c>
      <c r="D110" s="11">
        <f>$D$1*9/10/9/8</f>
        <v>1250</v>
      </c>
      <c r="E110" s="11">
        <f t="shared" si="25"/>
        <v>888.88888888888891</v>
      </c>
      <c r="F110" s="11">
        <f>$F$1*9/10/9/8</f>
        <v>12.5</v>
      </c>
      <c r="G110" s="11">
        <f>$G$1*9/10/9/8</f>
        <v>1225</v>
      </c>
      <c r="H110" s="11">
        <f>$H$1*8/10/9/8</f>
        <v>977.77777777777783</v>
      </c>
      <c r="I110" s="11">
        <f t="shared" si="26"/>
        <v>533.33333333333337</v>
      </c>
      <c r="J110" s="11">
        <f>$J$1*9/10/9/8</f>
        <v>1200</v>
      </c>
      <c r="K110" s="11">
        <f>$K$1*8/10/9/8</f>
        <v>733.33333333333337</v>
      </c>
      <c r="L110" s="11">
        <f>$L$1*9/10/9/8</f>
        <v>50</v>
      </c>
      <c r="M110" s="11">
        <f t="shared" si="27"/>
        <v>266.66666666666669</v>
      </c>
      <c r="N110" s="11">
        <f>$N$1*8/10/9/8</f>
        <v>377.77777777777777</v>
      </c>
      <c r="O110" s="11">
        <f t="shared" si="28"/>
        <v>88.888888888888886</v>
      </c>
      <c r="P110" s="12">
        <f>$P$1*9/10/9/8</f>
        <v>25</v>
      </c>
      <c r="Q110" s="1"/>
    </row>
    <row r="111" spans="1:17" x14ac:dyDescent="0.25">
      <c r="A111" s="5" t="s">
        <v>50</v>
      </c>
      <c r="B111" s="6"/>
      <c r="C111" s="7">
        <f>C110+C108+C106+C104+C102+C100+C98+C96</f>
        <v>8177.7777777777792</v>
      </c>
      <c r="D111" s="7">
        <f>D110+D108+D106+D104+D102+D100+D98+D96</f>
        <v>10000</v>
      </c>
      <c r="E111" s="7">
        <f t="shared" ref="E111:O111" si="33">E110+E108+E106+E104+E102+E100+E98+E96</f>
        <v>7111.1111111111104</v>
      </c>
      <c r="F111" s="7">
        <f>F110+F108+F106+F104+F102+F100+F98+F96</f>
        <v>100</v>
      </c>
      <c r="G111" s="7">
        <f>G110+G108+G106+G104+G102+G100+G98+G96</f>
        <v>9800</v>
      </c>
      <c r="H111" s="7">
        <f>H110+H108+H106+H104+H102+H100+H98+H96</f>
        <v>7822.2222222222208</v>
      </c>
      <c r="I111" s="7">
        <f t="shared" si="33"/>
        <v>4266.666666666667</v>
      </c>
      <c r="J111" s="7">
        <f>J110+J108+J106+J104+J102+J100+J98+J96</f>
        <v>9600</v>
      </c>
      <c r="K111" s="7">
        <f>K110+K108+K106+K104+K102+K100+K98+K96</f>
        <v>5866.6666666666661</v>
      </c>
      <c r="L111" s="7">
        <f>L110+L108+L106+L104+L102+L100+L98+L96</f>
        <v>400</v>
      </c>
      <c r="M111" s="7">
        <f t="shared" si="33"/>
        <v>2133.3333333333335</v>
      </c>
      <c r="N111" s="7">
        <f>N110+N108+N106+N104+N102+N100+N98+N96</f>
        <v>3022.2222222222222</v>
      </c>
      <c r="O111" s="7">
        <f t="shared" si="33"/>
        <v>711.1111111111112</v>
      </c>
      <c r="P111" s="8">
        <f>P110+P108+P106+P104+P102+P100+P98+P96</f>
        <v>200</v>
      </c>
      <c r="Q111" s="1"/>
    </row>
    <row r="112" spans="1:17" x14ac:dyDescent="0.25">
      <c r="A112" s="9" t="s">
        <v>51</v>
      </c>
      <c r="B112" s="10"/>
      <c r="C112" s="11">
        <f>C109+C107+C105+C103+C101+C99+C97+C95</f>
        <v>10000</v>
      </c>
      <c r="D112" s="11">
        <v>13800</v>
      </c>
      <c r="E112" s="11">
        <f t="shared" ref="E112:O112" si="34">E109+E107+E105+E103+E101+E99+E97+E95</f>
        <v>0</v>
      </c>
      <c r="F112" s="11">
        <f>F109+F107+F105+F103+F101+F99+F97+F95</f>
        <v>200</v>
      </c>
      <c r="G112" s="11">
        <f>G109+G107+G105+G103+G101+G99+G97+G95</f>
        <v>10500</v>
      </c>
      <c r="H112" s="11">
        <f>H109+H107+H105+H103+H101+H99+H97+H95</f>
        <v>9500</v>
      </c>
      <c r="I112" s="11">
        <f t="shared" si="34"/>
        <v>4000</v>
      </c>
      <c r="J112" s="11">
        <f>J109+J107+J105+J103+J101+J99+J97+J95</f>
        <v>0</v>
      </c>
      <c r="K112" s="11">
        <v>6040</v>
      </c>
      <c r="L112" s="11">
        <v>450</v>
      </c>
      <c r="M112" s="11">
        <f t="shared" si="34"/>
        <v>0</v>
      </c>
      <c r="N112" s="11">
        <v>10100</v>
      </c>
      <c r="O112" s="11">
        <f t="shared" si="34"/>
        <v>3000</v>
      </c>
      <c r="P112" s="12">
        <f>P109+P107+P105+P103+P101+P99+P97+P95</f>
        <v>1000</v>
      </c>
      <c r="Q112" s="1"/>
    </row>
    <row r="113" spans="1:17" ht="15.75" thickBot="1" x14ac:dyDescent="0.3">
      <c r="A113" s="9" t="s">
        <v>29</v>
      </c>
      <c r="B113" s="10"/>
      <c r="C113" s="11">
        <f>C112-C111</f>
        <v>1822.2222222222208</v>
      </c>
      <c r="D113" s="11">
        <f>D112-D111</f>
        <v>3800</v>
      </c>
      <c r="E113" s="11">
        <f t="shared" ref="E113:O113" si="35">E112-E111</f>
        <v>-7111.1111111111104</v>
      </c>
      <c r="F113" s="11">
        <f>F112-F111</f>
        <v>100</v>
      </c>
      <c r="G113" s="11">
        <f>G112-G111</f>
        <v>700</v>
      </c>
      <c r="H113" s="11">
        <f>H112-H111</f>
        <v>1677.7777777777792</v>
      </c>
      <c r="I113" s="11">
        <f t="shared" si="35"/>
        <v>-266.66666666666697</v>
      </c>
      <c r="J113" s="11">
        <f>J112-J111</f>
        <v>-9600</v>
      </c>
      <c r="K113" s="11">
        <f>K112-K111</f>
        <v>173.33333333333394</v>
      </c>
      <c r="L113" s="11">
        <f>L112-L111</f>
        <v>50</v>
      </c>
      <c r="M113" s="11">
        <f t="shared" si="35"/>
        <v>-2133.3333333333335</v>
      </c>
      <c r="N113" s="11">
        <f>N112-N111</f>
        <v>7077.7777777777774</v>
      </c>
      <c r="O113" s="11">
        <f t="shared" si="35"/>
        <v>2288.8888888888887</v>
      </c>
      <c r="P113" s="12">
        <f>P112-P111</f>
        <v>800</v>
      </c>
      <c r="Q113" s="1"/>
    </row>
    <row r="114" spans="1:17" ht="15.75" thickBot="1" x14ac:dyDescent="0.3">
      <c r="A114" s="19" t="s">
        <v>44</v>
      </c>
      <c r="B114" s="20"/>
      <c r="C114" s="21">
        <f t="shared" ref="C114:O114" si="36">C113*C3</f>
        <v>45555.555555555518</v>
      </c>
      <c r="D114" s="21">
        <f>D113*D3</f>
        <v>19000</v>
      </c>
      <c r="E114" s="21">
        <f t="shared" si="36"/>
        <v>-177777.77777777775</v>
      </c>
      <c r="F114" s="21">
        <f>F113*F3</f>
        <v>10000</v>
      </c>
      <c r="G114" s="21">
        <f>G113*G3</f>
        <v>3500</v>
      </c>
      <c r="H114" s="21">
        <f>H113*H3</f>
        <v>41944.444444444482</v>
      </c>
      <c r="I114" s="21">
        <f t="shared" si="36"/>
        <v>-13333.333333333348</v>
      </c>
      <c r="J114" s="21">
        <f>J113*J3</f>
        <v>-48000</v>
      </c>
      <c r="K114" s="21">
        <f>K113*K3</f>
        <v>8666.666666666697</v>
      </c>
      <c r="L114" s="21">
        <f>L113*L3</f>
        <v>5000</v>
      </c>
      <c r="M114" s="21">
        <f t="shared" si="36"/>
        <v>-160000</v>
      </c>
      <c r="N114" s="21">
        <f>N113*N3</f>
        <v>353888.88888888888</v>
      </c>
      <c r="O114" s="21">
        <f t="shared" si="36"/>
        <v>171666.66666666666</v>
      </c>
      <c r="P114" s="22">
        <f>P113*P3</f>
        <v>80000</v>
      </c>
      <c r="Q114" s="27">
        <f>SUM(C114:P114)</f>
        <v>340111.11111111112</v>
      </c>
    </row>
    <row r="115" spans="1:17" ht="15.75" thickBot="1" x14ac:dyDescent="0.3">
      <c r="A115" s="10"/>
      <c r="B115" s="10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ht="15.75" thickBot="1" x14ac:dyDescent="0.3">
      <c r="A116" s="13" t="s">
        <v>5</v>
      </c>
      <c r="B116" s="20"/>
      <c r="C116" s="24" t="s">
        <v>10</v>
      </c>
      <c r="D116" s="24" t="s">
        <v>12</v>
      </c>
      <c r="E116" s="24" t="s">
        <v>15</v>
      </c>
      <c r="F116" s="24" t="s">
        <v>16</v>
      </c>
      <c r="G116" s="24" t="s">
        <v>17</v>
      </c>
      <c r="H116" s="24" t="s">
        <v>18</v>
      </c>
      <c r="I116" s="24" t="s">
        <v>19</v>
      </c>
      <c r="J116" s="24" t="s">
        <v>20</v>
      </c>
      <c r="K116" s="24" t="s">
        <v>21</v>
      </c>
      <c r="L116" s="24" t="s">
        <v>22</v>
      </c>
      <c r="M116" s="24" t="s">
        <v>23</v>
      </c>
      <c r="N116" s="24" t="s">
        <v>24</v>
      </c>
      <c r="O116" s="24" t="s">
        <v>25</v>
      </c>
      <c r="P116" s="25" t="s">
        <v>26</v>
      </c>
      <c r="Q116" s="1"/>
    </row>
    <row r="117" spans="1:17" ht="15.75" hidden="1" thickBot="1" x14ac:dyDescent="0.3">
      <c r="A117" s="34" t="s">
        <v>96</v>
      </c>
      <c r="B117" s="10" t="s">
        <v>11</v>
      </c>
      <c r="C117" s="11"/>
      <c r="D117" s="11"/>
      <c r="E117" s="11"/>
      <c r="F117" s="11"/>
      <c r="G117" s="11"/>
      <c r="H117" s="11"/>
      <c r="I117" s="11"/>
      <c r="J117" s="11"/>
      <c r="K117" s="11">
        <v>22000</v>
      </c>
      <c r="L117" s="11"/>
      <c r="M117" s="11"/>
      <c r="N117" s="11"/>
      <c r="O117" s="11"/>
      <c r="P117" s="12"/>
      <c r="Q117" s="1"/>
    </row>
    <row r="118" spans="1:17" ht="15.75" hidden="1" thickBot="1" x14ac:dyDescent="0.3">
      <c r="A118" s="33"/>
      <c r="B118" s="17" t="s">
        <v>13</v>
      </c>
      <c r="C118" s="11">
        <f t="shared" si="24"/>
        <v>1022.2222222222222</v>
      </c>
      <c r="D118" s="11">
        <f>$D$1*9/10/9/8</f>
        <v>1250</v>
      </c>
      <c r="E118" s="11">
        <f t="shared" si="25"/>
        <v>888.88888888888891</v>
      </c>
      <c r="F118" s="11">
        <f>$F$1*9/10/9/8</f>
        <v>12.5</v>
      </c>
      <c r="G118" s="11">
        <f>$G$1*9/10/9/8</f>
        <v>1225</v>
      </c>
      <c r="H118" s="11">
        <f>$H$1*8/10/9/8</f>
        <v>977.77777777777783</v>
      </c>
      <c r="I118" s="11">
        <f t="shared" si="26"/>
        <v>533.33333333333337</v>
      </c>
      <c r="J118" s="11">
        <f>$J$1*9/10/9/8</f>
        <v>1200</v>
      </c>
      <c r="K118" s="11">
        <f>$K$1*8/10/9/8</f>
        <v>733.33333333333337</v>
      </c>
      <c r="L118" s="11">
        <f>$L$1*9/10/9/8</f>
        <v>50</v>
      </c>
      <c r="M118" s="11">
        <f t="shared" si="27"/>
        <v>266.66666666666669</v>
      </c>
      <c r="N118" s="11">
        <f>$N$1*8/10/9/8</f>
        <v>377.77777777777777</v>
      </c>
      <c r="O118" s="11">
        <f t="shared" si="28"/>
        <v>88.888888888888886</v>
      </c>
      <c r="P118" s="12">
        <f>$P$1*9/10/9/8</f>
        <v>25</v>
      </c>
      <c r="Q118" s="1"/>
    </row>
    <row r="119" spans="1:17" ht="15.75" hidden="1" thickBot="1" x14ac:dyDescent="0.3">
      <c r="A119" s="33" t="s">
        <v>97</v>
      </c>
      <c r="B119" s="10" t="s">
        <v>11</v>
      </c>
      <c r="C119" s="11">
        <v>12000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2"/>
      <c r="Q119" s="1"/>
    </row>
    <row r="120" spans="1:17" ht="15.75" hidden="1" thickBot="1" x14ac:dyDescent="0.3">
      <c r="A120" s="33"/>
      <c r="B120" s="10" t="s">
        <v>14</v>
      </c>
      <c r="C120" s="11">
        <f t="shared" si="24"/>
        <v>1022.2222222222222</v>
      </c>
      <c r="D120" s="11">
        <f>$D$1*9/10/9/8</f>
        <v>1250</v>
      </c>
      <c r="E120" s="11">
        <f t="shared" si="25"/>
        <v>888.88888888888891</v>
      </c>
      <c r="F120" s="11">
        <f>$F$1*9/10/9/8</f>
        <v>12.5</v>
      </c>
      <c r="G120" s="11">
        <f>$G$1*9/10/9/8</f>
        <v>1225</v>
      </c>
      <c r="H120" s="11">
        <f>$H$1*8/10/9/8</f>
        <v>977.77777777777783</v>
      </c>
      <c r="I120" s="11">
        <f t="shared" si="26"/>
        <v>533.33333333333337</v>
      </c>
      <c r="J120" s="11">
        <f>$J$1*9/10/9/8</f>
        <v>1200</v>
      </c>
      <c r="K120" s="11">
        <f>$K$1*8/10/9/8</f>
        <v>733.33333333333337</v>
      </c>
      <c r="L120" s="11">
        <f>$L$1*9/10/9/8</f>
        <v>50</v>
      </c>
      <c r="M120" s="11">
        <f t="shared" si="27"/>
        <v>266.66666666666669</v>
      </c>
      <c r="N120" s="11">
        <f>$N$1*8/10/9/8</f>
        <v>377.77777777777777</v>
      </c>
      <c r="O120" s="11">
        <f t="shared" si="28"/>
        <v>88.888888888888886</v>
      </c>
      <c r="P120" s="12">
        <f>$P$1*9/10/9/8</f>
        <v>25</v>
      </c>
      <c r="Q120" s="1"/>
    </row>
    <row r="121" spans="1:17" ht="15.75" hidden="1" thickBot="1" x14ac:dyDescent="0.3">
      <c r="A121" s="33" t="s">
        <v>98</v>
      </c>
      <c r="B121" s="10" t="s">
        <v>11</v>
      </c>
      <c r="C121" s="11"/>
      <c r="D121" s="11"/>
      <c r="E121" s="11"/>
      <c r="F121" s="11"/>
      <c r="G121" s="11"/>
      <c r="H121" s="11"/>
      <c r="I121" s="11"/>
      <c r="J121" s="11">
        <v>20000</v>
      </c>
      <c r="K121" s="11"/>
      <c r="L121" s="11"/>
      <c r="M121" s="11"/>
      <c r="N121" s="11"/>
      <c r="O121" s="11"/>
      <c r="P121" s="12"/>
      <c r="Q121" s="1"/>
    </row>
    <row r="122" spans="1:17" ht="15.75" hidden="1" thickBot="1" x14ac:dyDescent="0.3">
      <c r="A122" s="33"/>
      <c r="B122" s="17" t="s">
        <v>13</v>
      </c>
      <c r="C122" s="11">
        <f t="shared" si="24"/>
        <v>1022.2222222222222</v>
      </c>
      <c r="D122" s="11">
        <f>$D$1*9/10/9/8</f>
        <v>1250</v>
      </c>
      <c r="E122" s="11">
        <f t="shared" si="25"/>
        <v>888.88888888888891</v>
      </c>
      <c r="F122" s="11">
        <f>$F$1*9/10/9/8</f>
        <v>12.5</v>
      </c>
      <c r="G122" s="11">
        <f>$G$1*9/10/9/8</f>
        <v>1225</v>
      </c>
      <c r="H122" s="11">
        <f>$H$1*8/10/9/8</f>
        <v>977.77777777777783</v>
      </c>
      <c r="I122" s="11">
        <f t="shared" si="26"/>
        <v>533.33333333333337</v>
      </c>
      <c r="J122" s="11">
        <f>$J$1*9/10/9/8</f>
        <v>1200</v>
      </c>
      <c r="K122" s="11">
        <f>$K$1*8/10/9/8</f>
        <v>733.33333333333337</v>
      </c>
      <c r="L122" s="11">
        <f>$L$1*9/10/9/8</f>
        <v>50</v>
      </c>
      <c r="M122" s="11">
        <f t="shared" si="27"/>
        <v>266.66666666666669</v>
      </c>
      <c r="N122" s="11">
        <f>$N$1*8/10/9/8</f>
        <v>377.77777777777777</v>
      </c>
      <c r="O122" s="11">
        <f t="shared" si="28"/>
        <v>88.888888888888886</v>
      </c>
      <c r="P122" s="12">
        <f>$P$1*9/10/9/8</f>
        <v>25</v>
      </c>
      <c r="Q122" s="1"/>
    </row>
    <row r="123" spans="1:17" ht="15.75" hidden="1" thickBot="1" x14ac:dyDescent="0.3">
      <c r="A123" s="33" t="s">
        <v>99</v>
      </c>
      <c r="B123" s="10" t="s">
        <v>11</v>
      </c>
      <c r="C123" s="11"/>
      <c r="D123" s="11">
        <v>9500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2"/>
      <c r="Q123" s="1"/>
    </row>
    <row r="124" spans="1:17" ht="15.75" hidden="1" thickBot="1" x14ac:dyDescent="0.3">
      <c r="A124" s="33"/>
      <c r="B124" s="10" t="s">
        <v>14</v>
      </c>
      <c r="C124" s="11">
        <f t="shared" si="24"/>
        <v>1022.2222222222222</v>
      </c>
      <c r="D124" s="11">
        <f>$D$1*9/10/9/8</f>
        <v>1250</v>
      </c>
      <c r="E124" s="11">
        <f t="shared" si="25"/>
        <v>888.88888888888891</v>
      </c>
      <c r="F124" s="11">
        <f>$F$1*9/10/9/8</f>
        <v>12.5</v>
      </c>
      <c r="G124" s="11">
        <f>$G$1*9/10/9/8</f>
        <v>1225</v>
      </c>
      <c r="H124" s="11">
        <f>$H$1*8/10/9/8</f>
        <v>977.77777777777783</v>
      </c>
      <c r="I124" s="11">
        <f t="shared" si="26"/>
        <v>533.33333333333337</v>
      </c>
      <c r="J124" s="11">
        <f>$J$1*9/10/9/8</f>
        <v>1200</v>
      </c>
      <c r="K124" s="11">
        <f>$K$1*8/10/9/8</f>
        <v>733.33333333333337</v>
      </c>
      <c r="L124" s="11">
        <f>$L$1*9/10/9/8</f>
        <v>50</v>
      </c>
      <c r="M124" s="11">
        <f t="shared" si="27"/>
        <v>266.66666666666669</v>
      </c>
      <c r="N124" s="11">
        <f>$N$1*8/10/9/8</f>
        <v>377.77777777777777</v>
      </c>
      <c r="O124" s="11">
        <f t="shared" si="28"/>
        <v>88.888888888888886</v>
      </c>
      <c r="P124" s="12">
        <f>$P$1*9/10/9/8</f>
        <v>25</v>
      </c>
      <c r="Q124" s="1"/>
    </row>
    <row r="125" spans="1:17" ht="15.75" hidden="1" thickBot="1" x14ac:dyDescent="0.3">
      <c r="A125" s="33" t="s">
        <v>100</v>
      </c>
      <c r="B125" s="10" t="s">
        <v>11</v>
      </c>
      <c r="C125" s="11"/>
      <c r="D125" s="11"/>
      <c r="E125" s="11"/>
      <c r="F125" s="11"/>
      <c r="G125" s="11">
        <v>10500</v>
      </c>
      <c r="H125" s="11"/>
      <c r="I125" s="11"/>
      <c r="J125" s="11"/>
      <c r="K125" s="11"/>
      <c r="L125" s="11"/>
      <c r="M125" s="11"/>
      <c r="N125" s="11"/>
      <c r="O125" s="11"/>
      <c r="P125" s="12"/>
      <c r="Q125" s="1"/>
    </row>
    <row r="126" spans="1:17" ht="15.75" hidden="1" thickBot="1" x14ac:dyDescent="0.3">
      <c r="A126" s="33"/>
      <c r="B126" s="17" t="s">
        <v>13</v>
      </c>
      <c r="C126" s="11">
        <f t="shared" si="24"/>
        <v>1022.2222222222222</v>
      </c>
      <c r="D126" s="11">
        <f>$D$1*9/10/9/8</f>
        <v>1250</v>
      </c>
      <c r="E126" s="11">
        <f t="shared" si="25"/>
        <v>888.88888888888891</v>
      </c>
      <c r="F126" s="11">
        <f>$F$1*9/10/9/8</f>
        <v>12.5</v>
      </c>
      <c r="G126" s="11">
        <f>$G$1*9/10/9/8</f>
        <v>1225</v>
      </c>
      <c r="H126" s="11">
        <f>$H$1*8/10/9/8</f>
        <v>977.77777777777783</v>
      </c>
      <c r="I126" s="11">
        <f t="shared" si="26"/>
        <v>533.33333333333337</v>
      </c>
      <c r="J126" s="11">
        <f>$J$1*9/10/9/8</f>
        <v>1200</v>
      </c>
      <c r="K126" s="11">
        <f>$K$1*8/10/9/8</f>
        <v>733.33333333333337</v>
      </c>
      <c r="L126" s="11">
        <f>$L$1*9/10/9/8</f>
        <v>50</v>
      </c>
      <c r="M126" s="11">
        <f t="shared" si="27"/>
        <v>266.66666666666669</v>
      </c>
      <c r="N126" s="11">
        <f>$N$1*8/10/9/8</f>
        <v>377.77777777777777</v>
      </c>
      <c r="O126" s="11">
        <f t="shared" si="28"/>
        <v>88.888888888888886</v>
      </c>
      <c r="P126" s="12">
        <f>$P$1*9/10/9/8</f>
        <v>25</v>
      </c>
      <c r="Q126" s="1"/>
    </row>
    <row r="127" spans="1:17" ht="15.75" hidden="1" thickBot="1" x14ac:dyDescent="0.3">
      <c r="A127" s="33" t="s">
        <v>101</v>
      </c>
      <c r="B127" s="10" t="s">
        <v>11</v>
      </c>
      <c r="C127" s="11"/>
      <c r="D127" s="11"/>
      <c r="E127" s="11"/>
      <c r="F127" s="11"/>
      <c r="G127" s="11"/>
      <c r="H127" s="11">
        <v>9500</v>
      </c>
      <c r="I127" s="11"/>
      <c r="J127" s="11"/>
      <c r="K127" s="11"/>
      <c r="L127" s="11"/>
      <c r="M127" s="11"/>
      <c r="N127" s="11"/>
      <c r="O127" s="11"/>
      <c r="P127" s="12"/>
      <c r="Q127" s="1"/>
    </row>
    <row r="128" spans="1:17" ht="15.75" hidden="1" thickBot="1" x14ac:dyDescent="0.3">
      <c r="A128" s="33"/>
      <c r="B128" s="10" t="s">
        <v>14</v>
      </c>
      <c r="C128" s="11">
        <f t="shared" si="24"/>
        <v>1022.2222222222222</v>
      </c>
      <c r="D128" s="11">
        <f>$D$1*9/10/9/8</f>
        <v>1250</v>
      </c>
      <c r="E128" s="11">
        <f t="shared" si="25"/>
        <v>888.88888888888891</v>
      </c>
      <c r="F128" s="11">
        <f>$F$1*9/10/9/8</f>
        <v>12.5</v>
      </c>
      <c r="G128" s="11">
        <f>$G$1*9/10/9/8</f>
        <v>1225</v>
      </c>
      <c r="H128" s="11">
        <f>$H$1*8/10/9/8</f>
        <v>977.77777777777783</v>
      </c>
      <c r="I128" s="11">
        <f t="shared" si="26"/>
        <v>533.33333333333337</v>
      </c>
      <c r="J128" s="11">
        <f>$J$1*9/10/9/8</f>
        <v>1200</v>
      </c>
      <c r="K128" s="11">
        <f>$K$1*8/10/9/8</f>
        <v>733.33333333333337</v>
      </c>
      <c r="L128" s="11">
        <f>$L$1*9/10/9/8</f>
        <v>50</v>
      </c>
      <c r="M128" s="11">
        <f t="shared" si="27"/>
        <v>266.66666666666669</v>
      </c>
      <c r="N128" s="11">
        <f>$N$1*8/10/9/8</f>
        <v>377.77777777777777</v>
      </c>
      <c r="O128" s="11">
        <f t="shared" si="28"/>
        <v>88.888888888888886</v>
      </c>
      <c r="P128" s="12">
        <f>$P$1*9/10/9/8</f>
        <v>25</v>
      </c>
      <c r="Q128" s="1"/>
    </row>
    <row r="129" spans="1:17" ht="15.75" hidden="1" thickBot="1" x14ac:dyDescent="0.3">
      <c r="A129" s="33" t="s">
        <v>102</v>
      </c>
      <c r="B129" s="10" t="s">
        <v>11</v>
      </c>
      <c r="C129" s="11"/>
      <c r="D129" s="11"/>
      <c r="E129" s="11"/>
      <c r="F129" s="11">
        <v>80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2"/>
      <c r="Q129" s="1"/>
    </row>
    <row r="130" spans="1:17" ht="15.75" hidden="1" thickBot="1" x14ac:dyDescent="0.3">
      <c r="A130" s="33"/>
      <c r="B130" s="17" t="s">
        <v>13</v>
      </c>
      <c r="C130" s="11">
        <f t="shared" si="24"/>
        <v>1022.2222222222222</v>
      </c>
      <c r="D130" s="11">
        <f>$D$1*9/10/9/8</f>
        <v>1250</v>
      </c>
      <c r="E130" s="11">
        <f t="shared" si="25"/>
        <v>888.88888888888891</v>
      </c>
      <c r="F130" s="11">
        <f>$F$1*9/10/9/8</f>
        <v>12.5</v>
      </c>
      <c r="G130" s="11">
        <f>$G$1*9/10/9/8</f>
        <v>1225</v>
      </c>
      <c r="H130" s="11">
        <f>$H$1*8/10/9/8</f>
        <v>977.77777777777783</v>
      </c>
      <c r="I130" s="11">
        <f t="shared" si="26"/>
        <v>533.33333333333337</v>
      </c>
      <c r="J130" s="11">
        <f>$J$1*9/10/9/8</f>
        <v>1200</v>
      </c>
      <c r="K130" s="11">
        <f>$K$1*8/10/9/8</f>
        <v>733.33333333333337</v>
      </c>
      <c r="L130" s="11">
        <f>$L$1*9/10/9/8</f>
        <v>50</v>
      </c>
      <c r="M130" s="11">
        <f t="shared" si="27"/>
        <v>266.66666666666669</v>
      </c>
      <c r="N130" s="11">
        <f>$N$1*8/10/9/8</f>
        <v>377.77777777777777</v>
      </c>
      <c r="O130" s="11">
        <f t="shared" si="28"/>
        <v>88.888888888888886</v>
      </c>
      <c r="P130" s="12">
        <f>$P$1*9/10/9/8</f>
        <v>25</v>
      </c>
      <c r="Q130" s="1"/>
    </row>
    <row r="131" spans="1:17" ht="15.75" hidden="1" thickBot="1" x14ac:dyDescent="0.3">
      <c r="A131" s="33" t="s">
        <v>103</v>
      </c>
      <c r="B131" s="10" t="s">
        <v>11</v>
      </c>
      <c r="C131" s="11"/>
      <c r="D131" s="11"/>
      <c r="E131" s="11"/>
      <c r="F131" s="11"/>
      <c r="G131" s="11"/>
      <c r="H131" s="11"/>
      <c r="I131" s="11">
        <v>5500</v>
      </c>
      <c r="J131" s="11"/>
      <c r="K131" s="11"/>
      <c r="L131" s="11"/>
      <c r="M131" s="11"/>
      <c r="N131" s="11"/>
      <c r="O131" s="11"/>
      <c r="P131" s="12"/>
      <c r="Q131" s="1"/>
    </row>
    <row r="132" spans="1:17" ht="15.75" hidden="1" thickBot="1" x14ac:dyDescent="0.3">
      <c r="A132" s="35"/>
      <c r="B132" s="10" t="s">
        <v>14</v>
      </c>
      <c r="C132" s="11">
        <f t="shared" si="24"/>
        <v>1022.2222222222222</v>
      </c>
      <c r="D132" s="11">
        <f>$D$1*9/10/9/8</f>
        <v>1250</v>
      </c>
      <c r="E132" s="11">
        <f t="shared" si="25"/>
        <v>888.88888888888891</v>
      </c>
      <c r="F132" s="11">
        <f>$F$1*9/10/9/8</f>
        <v>12.5</v>
      </c>
      <c r="G132" s="11">
        <f>$G$1*9/10/9/8</f>
        <v>1225</v>
      </c>
      <c r="H132" s="11">
        <f>$H$1*8/10/9/8</f>
        <v>977.77777777777783</v>
      </c>
      <c r="I132" s="11">
        <f t="shared" si="26"/>
        <v>533.33333333333337</v>
      </c>
      <c r="J132" s="11">
        <f>$J$1*9/10/9/8</f>
        <v>1200</v>
      </c>
      <c r="K132" s="11">
        <f>$K$1*8/10/9/8</f>
        <v>733.33333333333337</v>
      </c>
      <c r="L132" s="11">
        <f>$L$1*9/10/9/8</f>
        <v>50</v>
      </c>
      <c r="M132" s="11">
        <f t="shared" si="27"/>
        <v>266.66666666666669</v>
      </c>
      <c r="N132" s="11">
        <f>$N$1*8/10/9/8</f>
        <v>377.77777777777777</v>
      </c>
      <c r="O132" s="11">
        <f t="shared" si="28"/>
        <v>88.888888888888886</v>
      </c>
      <c r="P132" s="12">
        <f>$P$1*9/10/9/8</f>
        <v>25</v>
      </c>
      <c r="Q132" s="1"/>
    </row>
    <row r="133" spans="1:17" x14ac:dyDescent="0.25">
      <c r="A133" s="5" t="s">
        <v>52</v>
      </c>
      <c r="B133" s="6"/>
      <c r="C133" s="7">
        <f>C132+C130+C128+C126+C124+C122+C120+C118</f>
        <v>8177.7777777777792</v>
      </c>
      <c r="D133" s="7">
        <f>D132+D130+D128+D126+D124+D122+D120+D118</f>
        <v>10000</v>
      </c>
      <c r="E133" s="7">
        <f t="shared" ref="E133:O133" si="37">E132+E130+E128+E126+E124+E122+E120+E118</f>
        <v>7111.1111111111104</v>
      </c>
      <c r="F133" s="7">
        <f>F132+F130+F128+F126+F124+F122+F120+F118</f>
        <v>100</v>
      </c>
      <c r="G133" s="7">
        <f>G132+G130+G128+G126+G124+G122+G120+G118</f>
        <v>9800</v>
      </c>
      <c r="H133" s="7">
        <f>H132+H130+H128+H126+H124+H122+H120+H118</f>
        <v>7822.2222222222208</v>
      </c>
      <c r="I133" s="7">
        <f t="shared" si="37"/>
        <v>4266.666666666667</v>
      </c>
      <c r="J133" s="7">
        <f>J132+J130+J128+J126+J124+J122+J120+J118</f>
        <v>9600</v>
      </c>
      <c r="K133" s="7">
        <f>K132+K130+K128+K126+K124+K122+K120+K118</f>
        <v>5866.6666666666661</v>
      </c>
      <c r="L133" s="7">
        <f>L132+L130+L128+L126+L124+L122+L120+L118</f>
        <v>400</v>
      </c>
      <c r="M133" s="7">
        <f t="shared" si="37"/>
        <v>2133.3333333333335</v>
      </c>
      <c r="N133" s="7">
        <f>N132+N130+N128+N126+N124+N122+N120+N118</f>
        <v>3022.2222222222222</v>
      </c>
      <c r="O133" s="7">
        <f t="shared" si="37"/>
        <v>711.1111111111112</v>
      </c>
      <c r="P133" s="8">
        <f>P132+P130+P128+P126+P124+P122+P120+P118</f>
        <v>200</v>
      </c>
      <c r="Q133" s="1"/>
    </row>
    <row r="134" spans="1:17" x14ac:dyDescent="0.25">
      <c r="A134" s="9" t="s">
        <v>53</v>
      </c>
      <c r="B134" s="10"/>
      <c r="C134" s="11">
        <v>13000</v>
      </c>
      <c r="D134" s="11">
        <v>10800</v>
      </c>
      <c r="E134" s="11">
        <f t="shared" ref="E134:O134" si="38">E131+E129+E127+E125+E123+E121+E119+E117</f>
        <v>0</v>
      </c>
      <c r="F134" s="11">
        <f>F131+F129+F127+F125+F123+F121+F119+F117</f>
        <v>80</v>
      </c>
      <c r="G134" s="11">
        <v>10300</v>
      </c>
      <c r="H134" s="11">
        <f>H131+H129+H127+H125+H123+H121+H119+H117</f>
        <v>9500</v>
      </c>
      <c r="I134" s="11">
        <f t="shared" si="38"/>
        <v>5500</v>
      </c>
      <c r="J134" s="11">
        <f>J131+J129+J127+J125+J123+J121+J119+J117</f>
        <v>20000</v>
      </c>
      <c r="K134" s="11">
        <v>19100</v>
      </c>
      <c r="L134" s="11">
        <f>L131+L129+L127+L125+L123+L121+L119+L117</f>
        <v>0</v>
      </c>
      <c r="M134" s="11">
        <f t="shared" si="38"/>
        <v>0</v>
      </c>
      <c r="N134" s="11">
        <f>N131+N129+N127+N125+N123+N121+N119+N117</f>
        <v>0</v>
      </c>
      <c r="O134" s="11">
        <f t="shared" si="38"/>
        <v>0</v>
      </c>
      <c r="P134" s="12">
        <f>P131+P129+P127+P125+P123+P121+P119+P117</f>
        <v>0</v>
      </c>
      <c r="Q134" s="1"/>
    </row>
    <row r="135" spans="1:17" ht="15.75" thickBot="1" x14ac:dyDescent="0.3">
      <c r="A135" s="9" t="s">
        <v>29</v>
      </c>
      <c r="B135" s="10"/>
      <c r="C135" s="11">
        <f>C134-C133</f>
        <v>4822.2222222222208</v>
      </c>
      <c r="D135" s="11">
        <f>D134-D133</f>
        <v>800</v>
      </c>
      <c r="E135" s="11">
        <f t="shared" ref="E135:O135" si="39">E134-E133</f>
        <v>-7111.1111111111104</v>
      </c>
      <c r="F135" s="11">
        <f>F134-F133</f>
        <v>-20</v>
      </c>
      <c r="G135" s="11">
        <f>G134-G133</f>
        <v>500</v>
      </c>
      <c r="H135" s="11">
        <f>H134-H133</f>
        <v>1677.7777777777792</v>
      </c>
      <c r="I135" s="11">
        <f t="shared" si="39"/>
        <v>1233.333333333333</v>
      </c>
      <c r="J135" s="11">
        <f>J134-J133</f>
        <v>10400</v>
      </c>
      <c r="K135" s="11">
        <f>K134-K133</f>
        <v>13233.333333333334</v>
      </c>
      <c r="L135" s="11">
        <f>L134-L133</f>
        <v>-400</v>
      </c>
      <c r="M135" s="11">
        <f t="shared" si="39"/>
        <v>-2133.3333333333335</v>
      </c>
      <c r="N135" s="11">
        <f>N134-N133</f>
        <v>-3022.2222222222222</v>
      </c>
      <c r="O135" s="11">
        <f t="shared" si="39"/>
        <v>-711.1111111111112</v>
      </c>
      <c r="P135" s="12">
        <f>P134-P133</f>
        <v>-200</v>
      </c>
      <c r="Q135" s="1"/>
    </row>
    <row r="136" spans="1:17" ht="15.75" thickBot="1" x14ac:dyDescent="0.3">
      <c r="A136" s="19" t="s">
        <v>44</v>
      </c>
      <c r="B136" s="20"/>
      <c r="C136" s="21">
        <f t="shared" ref="C136:O136" si="40">C135*C3</f>
        <v>120555.55555555552</v>
      </c>
      <c r="D136" s="21">
        <f>D135*D3</f>
        <v>4000</v>
      </c>
      <c r="E136" s="21">
        <f t="shared" si="40"/>
        <v>-177777.77777777775</v>
      </c>
      <c r="F136" s="21">
        <f>F135*F3</f>
        <v>-2000</v>
      </c>
      <c r="G136" s="21">
        <f>G135*G3</f>
        <v>2500</v>
      </c>
      <c r="H136" s="21">
        <f>H135*H3</f>
        <v>41944.444444444482</v>
      </c>
      <c r="I136" s="21">
        <f t="shared" si="40"/>
        <v>61666.66666666665</v>
      </c>
      <c r="J136" s="21">
        <f>J135*J3</f>
        <v>52000</v>
      </c>
      <c r="K136" s="21">
        <f>K135*K3</f>
        <v>661666.66666666674</v>
      </c>
      <c r="L136" s="21">
        <f>L135*L3</f>
        <v>-40000</v>
      </c>
      <c r="M136" s="21">
        <f t="shared" si="40"/>
        <v>-160000</v>
      </c>
      <c r="N136" s="21">
        <f>N135*N3</f>
        <v>-151111.11111111109</v>
      </c>
      <c r="O136" s="21">
        <f t="shared" si="40"/>
        <v>-53333.333333333343</v>
      </c>
      <c r="P136" s="22">
        <f>P135*P3</f>
        <v>-20000</v>
      </c>
      <c r="Q136" s="27">
        <f>SUM(C136:P136)</f>
        <v>340111.11111111112</v>
      </c>
    </row>
    <row r="137" spans="1:17" ht="15.75" thickBot="1" x14ac:dyDescent="0.3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ht="15.75" thickBot="1" x14ac:dyDescent="0.3">
      <c r="A138" s="13" t="s">
        <v>6</v>
      </c>
      <c r="B138" s="20"/>
      <c r="C138" s="24" t="s">
        <v>10</v>
      </c>
      <c r="D138" s="24" t="s">
        <v>12</v>
      </c>
      <c r="E138" s="24" t="s">
        <v>15</v>
      </c>
      <c r="F138" s="24" t="s">
        <v>16</v>
      </c>
      <c r="G138" s="24" t="s">
        <v>17</v>
      </c>
      <c r="H138" s="24" t="s">
        <v>18</v>
      </c>
      <c r="I138" s="24" t="s">
        <v>19</v>
      </c>
      <c r="J138" s="24" t="s">
        <v>20</v>
      </c>
      <c r="K138" s="24" t="s">
        <v>21</v>
      </c>
      <c r="L138" s="24" t="s">
        <v>22</v>
      </c>
      <c r="M138" s="24" t="s">
        <v>23</v>
      </c>
      <c r="N138" s="24" t="s">
        <v>24</v>
      </c>
      <c r="O138" s="24" t="s">
        <v>25</v>
      </c>
      <c r="P138" s="25" t="s">
        <v>26</v>
      </c>
      <c r="Q138" s="1"/>
    </row>
    <row r="139" spans="1:17" ht="15.75" hidden="1" thickBot="1" x14ac:dyDescent="0.3">
      <c r="A139" s="32" t="s">
        <v>104</v>
      </c>
      <c r="B139" s="3" t="s">
        <v>11</v>
      </c>
      <c r="C139" s="1"/>
      <c r="D139" s="1"/>
      <c r="E139" s="1"/>
      <c r="F139" s="1"/>
      <c r="G139" s="1"/>
      <c r="H139" s="1"/>
      <c r="I139" s="1"/>
      <c r="J139" s="1">
        <v>22000</v>
      </c>
      <c r="K139" s="1"/>
      <c r="L139" s="1"/>
      <c r="M139" s="1"/>
      <c r="N139" s="1"/>
      <c r="O139" s="1"/>
      <c r="P139" s="1"/>
      <c r="Q139" s="1"/>
    </row>
    <row r="140" spans="1:17" ht="15.75" hidden="1" thickBot="1" x14ac:dyDescent="0.3">
      <c r="A140" s="30"/>
      <c r="B140" s="2" t="s">
        <v>13</v>
      </c>
      <c r="C140" s="1">
        <f t="shared" si="24"/>
        <v>1022.2222222222222</v>
      </c>
      <c r="D140" s="1">
        <f>$D$1*9/10/9/8</f>
        <v>1250</v>
      </c>
      <c r="E140" s="1">
        <f t="shared" si="25"/>
        <v>888.88888888888891</v>
      </c>
      <c r="F140" s="1">
        <f>$F$1*9/10/9/8</f>
        <v>12.5</v>
      </c>
      <c r="G140" s="1">
        <f>$G$1*9/10/9/8</f>
        <v>1225</v>
      </c>
      <c r="H140" s="1">
        <f>$H$1*8/10/9/8</f>
        <v>977.77777777777783</v>
      </c>
      <c r="I140" s="1">
        <f t="shared" si="26"/>
        <v>533.33333333333337</v>
      </c>
      <c r="J140" s="1">
        <f>$J$1*9/10/9/8</f>
        <v>1200</v>
      </c>
      <c r="K140" s="1">
        <f>$K$1*8/10/9/8</f>
        <v>733.33333333333337</v>
      </c>
      <c r="L140" s="1">
        <f>$L$1*9/10/9/8</f>
        <v>50</v>
      </c>
      <c r="M140" s="1">
        <f t="shared" si="27"/>
        <v>266.66666666666669</v>
      </c>
      <c r="N140" s="1">
        <f>$N$1*8/10/9/8</f>
        <v>377.77777777777777</v>
      </c>
      <c r="O140" s="1">
        <f t="shared" si="28"/>
        <v>88.888888888888886</v>
      </c>
      <c r="P140" s="1">
        <f>$P$1*9/10/9/8</f>
        <v>25</v>
      </c>
      <c r="Q140" s="1"/>
    </row>
    <row r="141" spans="1:17" ht="15.75" hidden="1" thickBot="1" x14ac:dyDescent="0.3">
      <c r="A141" s="30" t="s">
        <v>105</v>
      </c>
      <c r="B141" s="3" t="s">
        <v>11</v>
      </c>
      <c r="C141" s="1">
        <v>10000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5.75" hidden="1" thickBot="1" x14ac:dyDescent="0.3">
      <c r="A142" s="30"/>
      <c r="B142" s="3" t="s">
        <v>14</v>
      </c>
      <c r="C142" s="1">
        <f t="shared" si="24"/>
        <v>1022.2222222222222</v>
      </c>
      <c r="D142" s="1">
        <f>$D$1*9/10/9/8</f>
        <v>1250</v>
      </c>
      <c r="E142" s="1">
        <f t="shared" si="25"/>
        <v>888.88888888888891</v>
      </c>
      <c r="F142" s="1">
        <f>$F$1*9/10/9/8</f>
        <v>12.5</v>
      </c>
      <c r="G142" s="1">
        <f>$G$1*9/10/9/8</f>
        <v>1225</v>
      </c>
      <c r="H142" s="1">
        <f>$H$1*8/10/9/8</f>
        <v>977.77777777777783</v>
      </c>
      <c r="I142" s="1">
        <f t="shared" si="26"/>
        <v>533.33333333333337</v>
      </c>
      <c r="J142" s="1">
        <f>$J$1*9/10/9/8</f>
        <v>1200</v>
      </c>
      <c r="K142" s="1">
        <f>$K$1*8/10/9/8</f>
        <v>733.33333333333337</v>
      </c>
      <c r="L142" s="1">
        <f>$L$1*9/10/9/8</f>
        <v>50</v>
      </c>
      <c r="M142" s="1">
        <f t="shared" si="27"/>
        <v>266.66666666666669</v>
      </c>
      <c r="N142" s="1">
        <f>$N$1*8/10/9/8</f>
        <v>377.77777777777777</v>
      </c>
      <c r="O142" s="1">
        <f t="shared" si="28"/>
        <v>88.888888888888886</v>
      </c>
      <c r="P142" s="1">
        <f>$P$1*9/10/9/8</f>
        <v>25</v>
      </c>
      <c r="Q142" s="1"/>
    </row>
    <row r="143" spans="1:17" ht="15.75" hidden="1" thickBot="1" x14ac:dyDescent="0.3">
      <c r="A143" s="30" t="s">
        <v>106</v>
      </c>
      <c r="B143" s="3" t="s">
        <v>11</v>
      </c>
      <c r="C143" s="1"/>
      <c r="D143" s="1"/>
      <c r="E143" s="1"/>
      <c r="F143" s="1"/>
      <c r="G143" s="1"/>
      <c r="H143" s="1"/>
      <c r="I143" s="1">
        <v>5500</v>
      </c>
      <c r="J143" s="1"/>
      <c r="K143" s="1"/>
      <c r="L143" s="1"/>
      <c r="M143" s="1"/>
      <c r="N143" s="1"/>
      <c r="O143" s="1"/>
      <c r="P143" s="1"/>
      <c r="Q143" s="1"/>
    </row>
    <row r="144" spans="1:17" ht="15.75" hidden="1" thickBot="1" x14ac:dyDescent="0.3">
      <c r="A144" s="30"/>
      <c r="B144" s="2" t="s">
        <v>13</v>
      </c>
      <c r="C144" s="1">
        <f t="shared" si="24"/>
        <v>1022.2222222222222</v>
      </c>
      <c r="D144" s="1">
        <f>$D$1*9/10/9/8</f>
        <v>1250</v>
      </c>
      <c r="E144" s="1">
        <f t="shared" si="25"/>
        <v>888.88888888888891</v>
      </c>
      <c r="F144" s="1">
        <f>$F$1*9/10/9/8</f>
        <v>12.5</v>
      </c>
      <c r="G144" s="1">
        <f>$G$1*9/10/9/8</f>
        <v>1225</v>
      </c>
      <c r="H144" s="1">
        <f>$H$1*8/10/9/8</f>
        <v>977.77777777777783</v>
      </c>
      <c r="I144" s="1">
        <f t="shared" si="26"/>
        <v>533.33333333333337</v>
      </c>
      <c r="J144" s="1">
        <f>$J$1*9/10/9/8</f>
        <v>1200</v>
      </c>
      <c r="K144" s="1">
        <f>$K$1*8/10/9/8</f>
        <v>733.33333333333337</v>
      </c>
      <c r="L144" s="1">
        <f>$L$1*9/10/9/8</f>
        <v>50</v>
      </c>
      <c r="M144" s="1">
        <f t="shared" si="27"/>
        <v>266.66666666666669</v>
      </c>
      <c r="N144" s="1">
        <f>$N$1*8/10/9/8</f>
        <v>377.77777777777777</v>
      </c>
      <c r="O144" s="1">
        <f t="shared" si="28"/>
        <v>88.888888888888886</v>
      </c>
      <c r="P144" s="1">
        <f>$P$1*9/10/9/8</f>
        <v>25</v>
      </c>
      <c r="Q144" s="1"/>
    </row>
    <row r="145" spans="1:17" ht="15.75" hidden="1" thickBot="1" x14ac:dyDescent="0.3">
      <c r="A145" s="30" t="s">
        <v>107</v>
      </c>
      <c r="B145" s="3" t="s">
        <v>11</v>
      </c>
      <c r="C145" s="1"/>
      <c r="D145" s="1"/>
      <c r="E145" s="1"/>
      <c r="F145" s="1"/>
      <c r="G145" s="1"/>
      <c r="H145" s="1">
        <v>12000</v>
      </c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5.75" hidden="1" thickBot="1" x14ac:dyDescent="0.3">
      <c r="A146" s="30"/>
      <c r="B146" s="3" t="s">
        <v>14</v>
      </c>
      <c r="C146" s="1">
        <f t="shared" si="24"/>
        <v>1022.2222222222222</v>
      </c>
      <c r="D146" s="1">
        <f>$D$1*9/10/9/8</f>
        <v>1250</v>
      </c>
      <c r="E146" s="1">
        <f t="shared" si="25"/>
        <v>888.88888888888891</v>
      </c>
      <c r="F146" s="1">
        <f>$F$1*9/10/9/8</f>
        <v>12.5</v>
      </c>
      <c r="G146" s="1">
        <f>$G$1*9/10/9/8</f>
        <v>1225</v>
      </c>
      <c r="H146" s="1">
        <f>$H$1*8/10/9/8</f>
        <v>977.77777777777783</v>
      </c>
      <c r="I146" s="1">
        <f t="shared" si="26"/>
        <v>533.33333333333337</v>
      </c>
      <c r="J146" s="1">
        <f>$J$1*9/10/9/8</f>
        <v>1200</v>
      </c>
      <c r="K146" s="1">
        <f>$K$1*8/10/9/8</f>
        <v>733.33333333333337</v>
      </c>
      <c r="L146" s="1">
        <f>$L$1*9/10/9/8</f>
        <v>50</v>
      </c>
      <c r="M146" s="1">
        <f t="shared" si="27"/>
        <v>266.66666666666669</v>
      </c>
      <c r="N146" s="1">
        <f>$N$1*8/10/9/8</f>
        <v>377.77777777777777</v>
      </c>
      <c r="O146" s="1">
        <f t="shared" si="28"/>
        <v>88.888888888888886</v>
      </c>
      <c r="P146" s="1">
        <f>$P$1*9/10/9/8</f>
        <v>25</v>
      </c>
      <c r="Q146" s="1"/>
    </row>
    <row r="147" spans="1:17" ht="15.75" hidden="1" thickBot="1" x14ac:dyDescent="0.3">
      <c r="A147" s="30" t="s">
        <v>108</v>
      </c>
      <c r="B147" s="3" t="s">
        <v>11</v>
      </c>
      <c r="C147" s="1"/>
      <c r="D147" s="1"/>
      <c r="E147" s="1"/>
      <c r="F147" s="1">
        <v>80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5.75" hidden="1" thickBot="1" x14ac:dyDescent="0.3">
      <c r="A148" s="30"/>
      <c r="B148" s="2" t="s">
        <v>13</v>
      </c>
      <c r="C148" s="1">
        <f t="shared" si="24"/>
        <v>1022.2222222222222</v>
      </c>
      <c r="D148" s="1">
        <f>$D$1*9/10/9/8</f>
        <v>1250</v>
      </c>
      <c r="E148" s="1">
        <f t="shared" si="25"/>
        <v>888.88888888888891</v>
      </c>
      <c r="F148" s="1">
        <f>$F$1*9/10/9/8</f>
        <v>12.5</v>
      </c>
      <c r="G148" s="1">
        <f>$G$1*9/10/9/8</f>
        <v>1225</v>
      </c>
      <c r="H148" s="1">
        <f>$H$1*8/10/9/8</f>
        <v>977.77777777777783</v>
      </c>
      <c r="I148" s="1">
        <f t="shared" si="26"/>
        <v>533.33333333333337</v>
      </c>
      <c r="J148" s="1">
        <f>$J$1*9/10/9/8</f>
        <v>1200</v>
      </c>
      <c r="K148" s="1">
        <f>$K$1*8/10/9/8</f>
        <v>733.33333333333337</v>
      </c>
      <c r="L148" s="1">
        <f>$L$1*9/10/9/8</f>
        <v>50</v>
      </c>
      <c r="M148" s="1">
        <f t="shared" si="27"/>
        <v>266.66666666666669</v>
      </c>
      <c r="N148" s="1">
        <f>$N$1*8/10/9/8</f>
        <v>377.77777777777777</v>
      </c>
      <c r="O148" s="1">
        <f t="shared" si="28"/>
        <v>88.888888888888886</v>
      </c>
      <c r="P148" s="1">
        <f>$P$1*9/10/9/8</f>
        <v>25</v>
      </c>
      <c r="Q148" s="1"/>
    </row>
    <row r="149" spans="1:17" ht="15.75" hidden="1" thickBot="1" x14ac:dyDescent="0.3">
      <c r="A149" s="30" t="s">
        <v>109</v>
      </c>
      <c r="B149" s="3" t="s">
        <v>11</v>
      </c>
      <c r="C149" s="1"/>
      <c r="D149" s="1"/>
      <c r="E149" s="1"/>
      <c r="F149" s="1"/>
      <c r="G149" s="1">
        <v>10500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5.75" hidden="1" thickBot="1" x14ac:dyDescent="0.3">
      <c r="A150" s="30"/>
      <c r="B150" s="3" t="s">
        <v>14</v>
      </c>
      <c r="C150" s="1">
        <f t="shared" si="24"/>
        <v>1022.2222222222222</v>
      </c>
      <c r="D150" s="1">
        <f>$D$1*9/10/9/8</f>
        <v>1250</v>
      </c>
      <c r="E150" s="1">
        <f t="shared" si="25"/>
        <v>888.88888888888891</v>
      </c>
      <c r="F150" s="1">
        <f>$F$1*9/10/9/8</f>
        <v>12.5</v>
      </c>
      <c r="G150" s="1">
        <f>$G$1*9/10/9/8</f>
        <v>1225</v>
      </c>
      <c r="H150" s="1">
        <f>$H$1*8/10/9/8</f>
        <v>977.77777777777783</v>
      </c>
      <c r="I150" s="1">
        <f t="shared" si="26"/>
        <v>533.33333333333337</v>
      </c>
      <c r="J150" s="1">
        <f>$J$1*9/10/9/8</f>
        <v>1200</v>
      </c>
      <c r="K150" s="1">
        <f>$K$1*8/10/9/8</f>
        <v>733.33333333333337</v>
      </c>
      <c r="L150" s="1">
        <f>$L$1*9/10/9/8</f>
        <v>50</v>
      </c>
      <c r="M150" s="1">
        <f t="shared" si="27"/>
        <v>266.66666666666669</v>
      </c>
      <c r="N150" s="1">
        <f>$N$1*8/10/9/8</f>
        <v>377.77777777777777</v>
      </c>
      <c r="O150" s="1">
        <f t="shared" si="28"/>
        <v>88.888888888888886</v>
      </c>
      <c r="P150" s="1">
        <f>$P$1*9/10/9/8</f>
        <v>25</v>
      </c>
      <c r="Q150" s="1"/>
    </row>
    <row r="151" spans="1:17" ht="15.75" hidden="1" thickBot="1" x14ac:dyDescent="0.3">
      <c r="A151" s="30" t="s">
        <v>110</v>
      </c>
      <c r="B151" s="3" t="s">
        <v>11</v>
      </c>
      <c r="C151" s="1"/>
      <c r="D151" s="1">
        <v>9500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5.75" hidden="1" thickBot="1" x14ac:dyDescent="0.3">
      <c r="A152" s="31"/>
      <c r="B152" s="2" t="s">
        <v>13</v>
      </c>
      <c r="C152" s="1">
        <f t="shared" ref="C152:C196" si="41">$C$1*8/10/9/8</f>
        <v>1022.2222222222222</v>
      </c>
      <c r="D152" s="1">
        <f>$D$1*9/10/9/8</f>
        <v>1250</v>
      </c>
      <c r="E152" s="1">
        <f t="shared" ref="E152:E196" si="42">$E$1*8/10/9/8</f>
        <v>888.88888888888891</v>
      </c>
      <c r="F152" s="1">
        <f>$F$1*9/10/9/8</f>
        <v>12.5</v>
      </c>
      <c r="G152" s="1">
        <f>$G$1*9/10/9/8</f>
        <v>1225</v>
      </c>
      <c r="H152" s="1">
        <f>$H$1*8/10/9/8</f>
        <v>977.77777777777783</v>
      </c>
      <c r="I152" s="1">
        <f t="shared" ref="I152:I196" si="43">$I$1*8/10/9/8</f>
        <v>533.33333333333337</v>
      </c>
      <c r="J152" s="1">
        <f>$J$1*9/10/9/8</f>
        <v>1200</v>
      </c>
      <c r="K152" s="1">
        <f>$K$1*8/10/9/8</f>
        <v>733.33333333333337</v>
      </c>
      <c r="L152" s="1">
        <f>$L$1*9/10/9/8</f>
        <v>50</v>
      </c>
      <c r="M152" s="1">
        <f t="shared" ref="M152:M196" si="44">$M$1*8/10/9/8</f>
        <v>266.66666666666669</v>
      </c>
      <c r="N152" s="1">
        <f>$N$1*8/10/9/8</f>
        <v>377.77777777777777</v>
      </c>
      <c r="O152" s="1">
        <f t="shared" ref="O152:O196" si="45">$O$1*8/10/9/8</f>
        <v>88.888888888888886</v>
      </c>
      <c r="P152" s="1">
        <f>$P$1*9/10/9/8</f>
        <v>25</v>
      </c>
      <c r="Q152" s="1"/>
    </row>
    <row r="153" spans="1:17" x14ac:dyDescent="0.25">
      <c r="A153" s="5" t="s">
        <v>54</v>
      </c>
      <c r="B153" s="6"/>
      <c r="C153" s="7">
        <f>C152+C150+C148+C146+C144+C142+C140</f>
        <v>7155.5555555555566</v>
      </c>
      <c r="D153" s="7">
        <f>D152+D150+D148+D146+D144+D142+D140</f>
        <v>8750</v>
      </c>
      <c r="E153" s="7">
        <f t="shared" ref="E153:O153" si="46">E152+E150+E148+E146+E144+E142+E140</f>
        <v>6222.2222222222217</v>
      </c>
      <c r="F153" s="7">
        <f>F152+F150+F148+F146+F144+F142+F140</f>
        <v>87.5</v>
      </c>
      <c r="G153" s="7">
        <f>G152+G150+G148+G146+G144+G142+G140</f>
        <v>8575</v>
      </c>
      <c r="H153" s="7">
        <f>H152+H150+H148+H146+H144+H142+H140</f>
        <v>6844.4444444444434</v>
      </c>
      <c r="I153" s="7">
        <f t="shared" si="46"/>
        <v>3733.3333333333339</v>
      </c>
      <c r="J153" s="7">
        <f>J152+J150+J148+J146+J144+J142+J140</f>
        <v>8400</v>
      </c>
      <c r="K153" s="7">
        <f>K152+K150+K148+K146+K144+K142+K140</f>
        <v>5133.333333333333</v>
      </c>
      <c r="L153" s="7">
        <f>L152+L150+L148+L146+L144+L142+L140</f>
        <v>350</v>
      </c>
      <c r="M153" s="7">
        <f t="shared" si="46"/>
        <v>1866.666666666667</v>
      </c>
      <c r="N153" s="7">
        <f>N152+N150+N148+N146+N144+N142+N140</f>
        <v>2644.4444444444443</v>
      </c>
      <c r="O153" s="7">
        <f t="shared" si="46"/>
        <v>622.22222222222229</v>
      </c>
      <c r="P153" s="7">
        <f>P152+P150+P148+P146+P144+P142+P140</f>
        <v>175</v>
      </c>
      <c r="Q153" s="1"/>
    </row>
    <row r="154" spans="1:17" x14ac:dyDescent="0.25">
      <c r="A154" s="9" t="s">
        <v>55</v>
      </c>
      <c r="B154" s="10"/>
      <c r="C154" s="11">
        <f>C151+C149+C147+C145+C143+C141+C139</f>
        <v>10000</v>
      </c>
      <c r="D154" s="11">
        <v>11000</v>
      </c>
      <c r="E154" s="11">
        <f t="shared" ref="E154:I154" si="47">E151+E149+E147+E145+E143+E141+E139</f>
        <v>0</v>
      </c>
      <c r="F154" s="11">
        <f>F151+F149+F147+F145+F143+F141+F139</f>
        <v>80</v>
      </c>
      <c r="G154" s="11">
        <v>11000</v>
      </c>
      <c r="H154" s="11">
        <f>H151+H149+H147+H145+H143+H141+H139</f>
        <v>12000</v>
      </c>
      <c r="I154" s="11">
        <f t="shared" si="47"/>
        <v>5500</v>
      </c>
      <c r="J154" s="11">
        <f>J151+J149+J147+J145+J143+J141+J139</f>
        <v>22000</v>
      </c>
      <c r="K154" s="11">
        <v>1700</v>
      </c>
      <c r="L154" s="11">
        <f>L151+L149+L147+L145+L143+L141+L139</f>
        <v>0</v>
      </c>
      <c r="M154" s="11">
        <v>2000</v>
      </c>
      <c r="N154" s="11">
        <v>5400</v>
      </c>
      <c r="O154" s="11">
        <v>2000</v>
      </c>
      <c r="P154" s="11">
        <v>900</v>
      </c>
      <c r="Q154" s="1"/>
    </row>
    <row r="155" spans="1:17" ht="15.75" thickBot="1" x14ac:dyDescent="0.3">
      <c r="A155" s="9" t="s">
        <v>29</v>
      </c>
      <c r="B155" s="10"/>
      <c r="C155" s="11">
        <f>C154-C153</f>
        <v>2844.4444444444434</v>
      </c>
      <c r="D155" s="11">
        <f>D154-D153</f>
        <v>2250</v>
      </c>
      <c r="E155" s="11">
        <f t="shared" ref="E155:O155" si="48">E154-E153</f>
        <v>-6222.2222222222217</v>
      </c>
      <c r="F155" s="11">
        <f>F154-F153</f>
        <v>-7.5</v>
      </c>
      <c r="G155" s="11">
        <f>G154-G153</f>
        <v>2425</v>
      </c>
      <c r="H155" s="11">
        <f>H154-H153</f>
        <v>5155.5555555555566</v>
      </c>
      <c r="I155" s="11">
        <f t="shared" si="48"/>
        <v>1766.6666666666661</v>
      </c>
      <c r="J155" s="11">
        <f>J154-J153</f>
        <v>13600</v>
      </c>
      <c r="K155" s="11">
        <f>K154-K153</f>
        <v>-3433.333333333333</v>
      </c>
      <c r="L155" s="11">
        <f>L154-L153</f>
        <v>-350</v>
      </c>
      <c r="M155" s="11">
        <f t="shared" si="48"/>
        <v>133.33333333333303</v>
      </c>
      <c r="N155" s="11">
        <f>N154-N153</f>
        <v>2755.5555555555557</v>
      </c>
      <c r="O155" s="11">
        <f t="shared" si="48"/>
        <v>1377.7777777777778</v>
      </c>
      <c r="P155" s="11">
        <f>P154-P153</f>
        <v>725</v>
      </c>
      <c r="Q155" s="1"/>
    </row>
    <row r="156" spans="1:17" ht="15.75" thickBot="1" x14ac:dyDescent="0.3">
      <c r="A156" s="19" t="s">
        <v>44</v>
      </c>
      <c r="B156" s="20"/>
      <c r="C156" s="21">
        <f t="shared" ref="C156:O156" si="49">C155*C3</f>
        <v>71111.11111111108</v>
      </c>
      <c r="D156" s="21">
        <f>D155*D3</f>
        <v>11250</v>
      </c>
      <c r="E156" s="21">
        <f t="shared" si="49"/>
        <v>-155555.55555555553</v>
      </c>
      <c r="F156" s="21">
        <f>F155*F3</f>
        <v>-750</v>
      </c>
      <c r="G156" s="21">
        <f>G155*G3</f>
        <v>12125</v>
      </c>
      <c r="H156" s="21">
        <f>H155*H3</f>
        <v>128888.88888888892</v>
      </c>
      <c r="I156" s="21">
        <f t="shared" si="49"/>
        <v>88333.333333333299</v>
      </c>
      <c r="J156" s="21">
        <f>J155*J3</f>
        <v>68000</v>
      </c>
      <c r="K156" s="21">
        <f>K155*K3</f>
        <v>-171666.66666666666</v>
      </c>
      <c r="L156" s="21">
        <f>L155*L3</f>
        <v>-35000</v>
      </c>
      <c r="M156" s="21">
        <f t="shared" si="49"/>
        <v>9999.9999999999782</v>
      </c>
      <c r="N156" s="21">
        <f>N155*N3</f>
        <v>137777.77777777778</v>
      </c>
      <c r="O156" s="21">
        <f t="shared" si="49"/>
        <v>103333.33333333334</v>
      </c>
      <c r="P156" s="21">
        <f>P155*P3</f>
        <v>72500</v>
      </c>
      <c r="Q156" s="27">
        <f>SUM(C156:P156)</f>
        <v>340347.22222222219</v>
      </c>
    </row>
    <row r="157" spans="1:17" ht="15.75" thickBot="1" x14ac:dyDescent="0.3">
      <c r="A157" s="10"/>
      <c r="B157" s="10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ht="15.75" thickBot="1" x14ac:dyDescent="0.3">
      <c r="A158" s="13" t="s">
        <v>7</v>
      </c>
      <c r="B158" s="20"/>
      <c r="C158" s="24" t="s">
        <v>10</v>
      </c>
      <c r="D158" s="24" t="s">
        <v>12</v>
      </c>
      <c r="E158" s="24" t="s">
        <v>15</v>
      </c>
      <c r="F158" s="24" t="s">
        <v>16</v>
      </c>
      <c r="G158" s="24" t="s">
        <v>17</v>
      </c>
      <c r="H158" s="24" t="s">
        <v>18</v>
      </c>
      <c r="I158" s="24" t="s">
        <v>19</v>
      </c>
      <c r="J158" s="24" t="s">
        <v>20</v>
      </c>
      <c r="K158" s="24" t="s">
        <v>21</v>
      </c>
      <c r="L158" s="24" t="s">
        <v>22</v>
      </c>
      <c r="M158" s="24" t="s">
        <v>23</v>
      </c>
      <c r="N158" s="24" t="s">
        <v>24</v>
      </c>
      <c r="O158" s="24" t="s">
        <v>25</v>
      </c>
      <c r="P158" s="25" t="s">
        <v>26</v>
      </c>
      <c r="Q158" s="1"/>
    </row>
    <row r="159" spans="1:17" ht="15.75" hidden="1" thickBot="1" x14ac:dyDescent="0.3">
      <c r="A159" s="32" t="s">
        <v>111</v>
      </c>
      <c r="B159" s="3" t="s">
        <v>11</v>
      </c>
      <c r="C159" s="1"/>
      <c r="D159" s="1"/>
      <c r="E159" s="1"/>
      <c r="F159" s="1"/>
      <c r="G159" s="1"/>
      <c r="H159" s="1"/>
      <c r="I159" s="1">
        <v>5500</v>
      </c>
      <c r="J159" s="1"/>
      <c r="K159" s="1"/>
      <c r="L159" s="1"/>
      <c r="M159" s="1"/>
      <c r="N159" s="1"/>
      <c r="O159" s="1"/>
      <c r="P159" s="1"/>
      <c r="Q159" s="1"/>
    </row>
    <row r="160" spans="1:17" ht="15.75" hidden="1" thickBot="1" x14ac:dyDescent="0.3">
      <c r="A160" s="30"/>
      <c r="B160" s="2" t="s">
        <v>13</v>
      </c>
      <c r="C160" s="1">
        <f t="shared" si="41"/>
        <v>1022.2222222222222</v>
      </c>
      <c r="D160" s="1">
        <f>$D$1*9/10/9/8</f>
        <v>1250</v>
      </c>
      <c r="E160" s="1">
        <f t="shared" si="42"/>
        <v>888.88888888888891</v>
      </c>
      <c r="F160" s="1">
        <f>$F$1*9/10/9/8</f>
        <v>12.5</v>
      </c>
      <c r="G160" s="1">
        <f>$G$1*9/10/9/8</f>
        <v>1225</v>
      </c>
      <c r="H160" s="1">
        <f>$H$1*8/10/9/8</f>
        <v>977.77777777777783</v>
      </c>
      <c r="I160" s="1">
        <f t="shared" si="43"/>
        <v>533.33333333333337</v>
      </c>
      <c r="J160" s="1">
        <f>$J$1*9/10/9/8</f>
        <v>1200</v>
      </c>
      <c r="K160" s="1">
        <f>$K$1*8/10/9/8</f>
        <v>733.33333333333337</v>
      </c>
      <c r="L160" s="1">
        <f>$L$1*9/10/9/8</f>
        <v>50</v>
      </c>
      <c r="M160" s="1">
        <f t="shared" si="44"/>
        <v>266.66666666666669</v>
      </c>
      <c r="N160" s="1">
        <f>$N$1*8/10/9/8</f>
        <v>377.77777777777777</v>
      </c>
      <c r="O160" s="1">
        <f t="shared" si="45"/>
        <v>88.888888888888886</v>
      </c>
      <c r="P160" s="1">
        <f>$P$1*9/10/9/8</f>
        <v>25</v>
      </c>
      <c r="Q160" s="1"/>
    </row>
    <row r="161" spans="1:17" ht="15.75" hidden="1" thickBot="1" x14ac:dyDescent="0.3">
      <c r="A161" s="30" t="s">
        <v>112</v>
      </c>
      <c r="B161" s="3" t="s">
        <v>11</v>
      </c>
      <c r="C161" s="1"/>
      <c r="D161" s="1">
        <v>9500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5.75" hidden="1" thickBot="1" x14ac:dyDescent="0.3">
      <c r="A162" s="30"/>
      <c r="B162" s="2" t="s">
        <v>13</v>
      </c>
      <c r="C162" s="1">
        <f t="shared" si="41"/>
        <v>1022.2222222222222</v>
      </c>
      <c r="D162" s="1">
        <f>$D$1*9/10/9/8</f>
        <v>1250</v>
      </c>
      <c r="E162" s="1">
        <f t="shared" si="42"/>
        <v>888.88888888888891</v>
      </c>
      <c r="F162" s="1">
        <f>$F$1*9/10/9/8</f>
        <v>12.5</v>
      </c>
      <c r="G162" s="1">
        <f>$G$1*9/10/9/8</f>
        <v>1225</v>
      </c>
      <c r="H162" s="1">
        <f>$H$1*8/10/9/8</f>
        <v>977.77777777777783</v>
      </c>
      <c r="I162" s="1">
        <f t="shared" si="43"/>
        <v>533.33333333333337</v>
      </c>
      <c r="J162" s="1">
        <f>$J$1*9/10/9/8</f>
        <v>1200</v>
      </c>
      <c r="K162" s="1">
        <f>$K$1*8/10/9/8</f>
        <v>733.33333333333337</v>
      </c>
      <c r="L162" s="1">
        <f>$L$1*9/10/9/8</f>
        <v>50</v>
      </c>
      <c r="M162" s="1">
        <f t="shared" si="44"/>
        <v>266.66666666666669</v>
      </c>
      <c r="N162" s="1">
        <f>$N$1*8/10/9/8</f>
        <v>377.77777777777777</v>
      </c>
      <c r="O162" s="1">
        <f t="shared" si="45"/>
        <v>88.888888888888886</v>
      </c>
      <c r="P162" s="1">
        <f>$P$1*9/10/9/8</f>
        <v>25</v>
      </c>
      <c r="Q162" s="1"/>
    </row>
    <row r="163" spans="1:17" ht="15.75" hidden="1" thickBot="1" x14ac:dyDescent="0.3">
      <c r="A163" s="30" t="s">
        <v>113</v>
      </c>
      <c r="B163" s="3" t="s">
        <v>11</v>
      </c>
      <c r="C163" s="1">
        <v>10000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5.75" hidden="1" thickBot="1" x14ac:dyDescent="0.3">
      <c r="A164" s="30"/>
      <c r="B164" s="2" t="s">
        <v>13</v>
      </c>
      <c r="C164" s="1">
        <f t="shared" si="41"/>
        <v>1022.2222222222222</v>
      </c>
      <c r="D164" s="1">
        <f>$D$1*9/10/9/8</f>
        <v>1250</v>
      </c>
      <c r="E164" s="1">
        <f t="shared" si="42"/>
        <v>888.88888888888891</v>
      </c>
      <c r="F164" s="1">
        <f>$F$1*9/10/9/8</f>
        <v>12.5</v>
      </c>
      <c r="G164" s="1">
        <f>$G$1*9/10/9/8</f>
        <v>1225</v>
      </c>
      <c r="H164" s="1">
        <f>$H$1*8/10/9/8</f>
        <v>977.77777777777783</v>
      </c>
      <c r="I164" s="1">
        <f t="shared" si="43"/>
        <v>533.33333333333337</v>
      </c>
      <c r="J164" s="1">
        <f>$J$1*9/10/9/8</f>
        <v>1200</v>
      </c>
      <c r="K164" s="1">
        <f>$K$1*8/10/9/8</f>
        <v>733.33333333333337</v>
      </c>
      <c r="L164" s="1">
        <f>$L$1*9/10/9/8</f>
        <v>50</v>
      </c>
      <c r="M164" s="1">
        <f t="shared" si="44"/>
        <v>266.66666666666669</v>
      </c>
      <c r="N164" s="1">
        <f>$N$1*8/10/9/8</f>
        <v>377.77777777777777</v>
      </c>
      <c r="O164" s="1">
        <f t="shared" si="45"/>
        <v>88.888888888888886</v>
      </c>
      <c r="P164" s="1">
        <f>$P$1*9/10/9/8</f>
        <v>25</v>
      </c>
      <c r="Q164" s="1"/>
    </row>
    <row r="165" spans="1:17" ht="15.75" hidden="1" thickBot="1" x14ac:dyDescent="0.3">
      <c r="A165" s="30" t="s">
        <v>114</v>
      </c>
      <c r="B165" s="3" t="s">
        <v>11</v>
      </c>
      <c r="C165" s="1"/>
      <c r="D165" s="1"/>
      <c r="E165" s="1"/>
      <c r="F165" s="1"/>
      <c r="G165" s="1">
        <v>10500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5.75" hidden="1" thickBot="1" x14ac:dyDescent="0.3">
      <c r="A166" s="30"/>
      <c r="B166" s="2" t="s">
        <v>13</v>
      </c>
      <c r="C166" s="1">
        <f t="shared" si="41"/>
        <v>1022.2222222222222</v>
      </c>
      <c r="D166" s="1">
        <f>$D$1*9/10/9/8</f>
        <v>1250</v>
      </c>
      <c r="E166" s="1">
        <f t="shared" si="42"/>
        <v>888.88888888888891</v>
      </c>
      <c r="F166" s="1">
        <f>$F$1*9/10/9/8</f>
        <v>12.5</v>
      </c>
      <c r="G166" s="1">
        <f>$G$1*9/10/9/8</f>
        <v>1225</v>
      </c>
      <c r="H166" s="1">
        <f>$H$1*8/10/9/8</f>
        <v>977.77777777777783</v>
      </c>
      <c r="I166" s="1">
        <f t="shared" si="43"/>
        <v>533.33333333333337</v>
      </c>
      <c r="J166" s="1">
        <f>$J$1*9/10/9/8</f>
        <v>1200</v>
      </c>
      <c r="K166" s="1">
        <f>$K$1*8/10/9/8</f>
        <v>733.33333333333337</v>
      </c>
      <c r="L166" s="1">
        <f>$L$1*9/10/9/8</f>
        <v>50</v>
      </c>
      <c r="M166" s="1">
        <f t="shared" si="44"/>
        <v>266.66666666666669</v>
      </c>
      <c r="N166" s="1">
        <f>$N$1*8/10/9/8</f>
        <v>377.77777777777777</v>
      </c>
      <c r="O166" s="1">
        <f t="shared" si="45"/>
        <v>88.888888888888886</v>
      </c>
      <c r="P166" s="1">
        <f>$P$1*9/10/9/8</f>
        <v>25</v>
      </c>
      <c r="Q166" s="1"/>
    </row>
    <row r="167" spans="1:17" ht="15.75" hidden="1" thickBot="1" x14ac:dyDescent="0.3">
      <c r="A167" s="30" t="s">
        <v>115</v>
      </c>
      <c r="B167" s="3" t="s">
        <v>11</v>
      </c>
      <c r="C167" s="1"/>
      <c r="D167" s="1"/>
      <c r="E167" s="1"/>
      <c r="F167" s="1">
        <v>80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5.75" hidden="1" thickBot="1" x14ac:dyDescent="0.3">
      <c r="A168" s="30"/>
      <c r="B168" s="2" t="s">
        <v>13</v>
      </c>
      <c r="C168" s="1">
        <f t="shared" si="41"/>
        <v>1022.2222222222222</v>
      </c>
      <c r="D168" s="1">
        <f>$D$1*9/10/9/8</f>
        <v>1250</v>
      </c>
      <c r="E168" s="1">
        <f t="shared" si="42"/>
        <v>888.88888888888891</v>
      </c>
      <c r="F168" s="1">
        <f>$F$1*9/10/9/8</f>
        <v>12.5</v>
      </c>
      <c r="G168" s="1">
        <f>$G$1*9/10/9/8</f>
        <v>1225</v>
      </c>
      <c r="H168" s="1">
        <f>$H$1*8/10/9/8</f>
        <v>977.77777777777783</v>
      </c>
      <c r="I168" s="1">
        <f t="shared" si="43"/>
        <v>533.33333333333337</v>
      </c>
      <c r="J168" s="1">
        <f>$J$1*9/10/9/8</f>
        <v>1200</v>
      </c>
      <c r="K168" s="1">
        <f>$K$1*8/10/9/8</f>
        <v>733.33333333333337</v>
      </c>
      <c r="L168" s="1">
        <f>$L$1*9/10/9/8</f>
        <v>50</v>
      </c>
      <c r="M168" s="1">
        <f t="shared" si="44"/>
        <v>266.66666666666669</v>
      </c>
      <c r="N168" s="1">
        <f>$N$1*8/10/9/8</f>
        <v>377.77777777777777</v>
      </c>
      <c r="O168" s="1">
        <f t="shared" si="45"/>
        <v>88.888888888888886</v>
      </c>
      <c r="P168" s="1">
        <f>$P$1*9/10/9/8</f>
        <v>25</v>
      </c>
      <c r="Q168" s="1"/>
    </row>
    <row r="169" spans="1:17" ht="15.75" hidden="1" thickBot="1" x14ac:dyDescent="0.3">
      <c r="A169" s="30" t="s">
        <v>116</v>
      </c>
      <c r="B169" s="3" t="s">
        <v>11</v>
      </c>
      <c r="C169" s="1"/>
      <c r="D169" s="1"/>
      <c r="E169" s="1"/>
      <c r="F169" s="1"/>
      <c r="G169" s="1"/>
      <c r="H169" s="1">
        <v>9500</v>
      </c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5.75" hidden="1" thickBot="1" x14ac:dyDescent="0.3">
      <c r="A170" s="30"/>
      <c r="B170" s="2" t="s">
        <v>13</v>
      </c>
      <c r="C170" s="1">
        <f t="shared" si="41"/>
        <v>1022.2222222222222</v>
      </c>
      <c r="D170" s="1">
        <f>$D$1*9/10/9/8</f>
        <v>1250</v>
      </c>
      <c r="E170" s="1">
        <f t="shared" si="42"/>
        <v>888.88888888888891</v>
      </c>
      <c r="F170" s="1">
        <f>$F$1*9/10/9/8</f>
        <v>12.5</v>
      </c>
      <c r="G170" s="1">
        <f>$G$1*9/10/9/8</f>
        <v>1225</v>
      </c>
      <c r="H170" s="1">
        <f>$H$1*8/10/9/8</f>
        <v>977.77777777777783</v>
      </c>
      <c r="I170" s="1">
        <f t="shared" si="43"/>
        <v>533.33333333333337</v>
      </c>
      <c r="J170" s="1">
        <f>$J$1*9/10/9/8</f>
        <v>1200</v>
      </c>
      <c r="K170" s="1">
        <f>$K$1*8/10/9/8</f>
        <v>733.33333333333337</v>
      </c>
      <c r="L170" s="1">
        <f>$L$1*9/10/9/8</f>
        <v>50</v>
      </c>
      <c r="M170" s="1">
        <f t="shared" si="44"/>
        <v>266.66666666666669</v>
      </c>
      <c r="N170" s="1">
        <f>$N$1*8/10/9/8</f>
        <v>377.77777777777777</v>
      </c>
      <c r="O170" s="1">
        <f t="shared" si="45"/>
        <v>88.888888888888886</v>
      </c>
      <c r="P170" s="1">
        <f>$P$1*9/10/9/8</f>
        <v>25</v>
      </c>
      <c r="Q170" s="1"/>
    </row>
    <row r="171" spans="1:17" ht="15.75" hidden="1" thickBot="1" x14ac:dyDescent="0.3">
      <c r="A171" s="30" t="s">
        <v>117</v>
      </c>
      <c r="B171" s="3" t="s">
        <v>11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>
        <v>5000</v>
      </c>
      <c r="P171" s="1"/>
      <c r="Q171" s="1"/>
    </row>
    <row r="172" spans="1:17" ht="15.75" hidden="1" thickBot="1" x14ac:dyDescent="0.3">
      <c r="A172" s="30"/>
      <c r="B172" s="2" t="s">
        <v>13</v>
      </c>
      <c r="C172" s="1">
        <f t="shared" si="41"/>
        <v>1022.2222222222222</v>
      </c>
      <c r="D172" s="1">
        <f>$D$1*9/10/9/8</f>
        <v>1250</v>
      </c>
      <c r="E172" s="1">
        <f t="shared" si="42"/>
        <v>888.88888888888891</v>
      </c>
      <c r="F172" s="1">
        <f>$F$1*9/10/9/8</f>
        <v>12.5</v>
      </c>
      <c r="G172" s="1">
        <f>$G$1*9/10/9/8</f>
        <v>1225</v>
      </c>
      <c r="H172" s="1">
        <f>$H$1*8/10/9/8</f>
        <v>977.77777777777783</v>
      </c>
      <c r="I172" s="1">
        <f t="shared" si="43"/>
        <v>533.33333333333337</v>
      </c>
      <c r="J172" s="1">
        <f>$J$1*9/10/9/8</f>
        <v>1200</v>
      </c>
      <c r="K172" s="1">
        <f>$K$1*8/10/9/8</f>
        <v>733.33333333333337</v>
      </c>
      <c r="L172" s="1">
        <f>$L$1*9/10/9/8</f>
        <v>50</v>
      </c>
      <c r="M172" s="1">
        <f t="shared" si="44"/>
        <v>266.66666666666669</v>
      </c>
      <c r="N172" s="1">
        <f>$N$1*8/10/9/8</f>
        <v>377.77777777777777</v>
      </c>
      <c r="O172" s="1">
        <f t="shared" si="45"/>
        <v>88.888888888888886</v>
      </c>
      <c r="P172" s="1">
        <f>$P$1*9/10/9/8</f>
        <v>25</v>
      </c>
      <c r="Q172" s="1"/>
    </row>
    <row r="173" spans="1:17" ht="15.75" hidden="1" thickBot="1" x14ac:dyDescent="0.3">
      <c r="A173" s="30" t="s">
        <v>118</v>
      </c>
      <c r="B173" s="3" t="s">
        <v>11</v>
      </c>
      <c r="C173" s="1"/>
      <c r="D173" s="1"/>
      <c r="E173" s="1"/>
      <c r="F173" s="1"/>
      <c r="G173" s="1"/>
      <c r="H173" s="1"/>
      <c r="I173" s="1"/>
      <c r="J173" s="1"/>
      <c r="K173" s="1">
        <v>22000</v>
      </c>
      <c r="L173" s="1"/>
      <c r="M173" s="1"/>
      <c r="N173" s="1"/>
      <c r="O173" s="1"/>
      <c r="P173" s="1"/>
      <c r="Q173" s="1"/>
    </row>
    <row r="174" spans="1:17" ht="15.75" hidden="1" thickBot="1" x14ac:dyDescent="0.3">
      <c r="A174" s="31"/>
      <c r="B174" s="3" t="s">
        <v>13</v>
      </c>
      <c r="C174" s="1">
        <f t="shared" si="41"/>
        <v>1022.2222222222222</v>
      </c>
      <c r="D174" s="1">
        <f>$D$1*9/10/9/8</f>
        <v>1250</v>
      </c>
      <c r="E174" s="1">
        <f t="shared" si="42"/>
        <v>888.88888888888891</v>
      </c>
      <c r="F174" s="1">
        <f>$F$1*9/10/9/8</f>
        <v>12.5</v>
      </c>
      <c r="G174" s="1">
        <f>$G$1*9/10/9/8</f>
        <v>1225</v>
      </c>
      <c r="H174" s="1">
        <f>$H$1*8/10/9/8</f>
        <v>977.77777777777783</v>
      </c>
      <c r="I174" s="1">
        <f t="shared" si="43"/>
        <v>533.33333333333337</v>
      </c>
      <c r="J174" s="1">
        <f>$J$1*9/10/9/8</f>
        <v>1200</v>
      </c>
      <c r="K174" s="1">
        <f>$K$1*8/10/9/8</f>
        <v>733.33333333333337</v>
      </c>
      <c r="L174" s="1">
        <f>$L$1*9/10/9/8</f>
        <v>50</v>
      </c>
      <c r="M174" s="1">
        <f t="shared" si="44"/>
        <v>266.66666666666669</v>
      </c>
      <c r="N174" s="1">
        <f>$N$1*8/10/9/8</f>
        <v>377.77777777777777</v>
      </c>
      <c r="O174" s="1">
        <f t="shared" si="45"/>
        <v>88.888888888888886</v>
      </c>
      <c r="P174" s="1">
        <f>$P$1*9/10/9/8</f>
        <v>25</v>
      </c>
      <c r="Q174" s="1"/>
    </row>
    <row r="175" spans="1:17" x14ac:dyDescent="0.25">
      <c r="A175" s="5" t="s">
        <v>56</v>
      </c>
      <c r="B175" s="6"/>
      <c r="C175" s="7">
        <f>C174+C172+C170+C168+C166+C164+C162+C160</f>
        <v>8177.7777777777792</v>
      </c>
      <c r="D175" s="7">
        <f>D174+D172+D170+D168+D166+D164+D162+D160</f>
        <v>10000</v>
      </c>
      <c r="E175" s="7">
        <f t="shared" ref="E175:O175" si="50">E174+E172+E170+E168+E166+E164+E162+E160</f>
        <v>7111.1111111111104</v>
      </c>
      <c r="F175" s="7">
        <f>F174+F172+F170+F168+F166+F164+F162+F160</f>
        <v>100</v>
      </c>
      <c r="G175" s="7">
        <f>G174+G172+G170+G168+G166+G164+G162+G160</f>
        <v>9800</v>
      </c>
      <c r="H175" s="7">
        <f>H174+H172+H170+H168+H166+H164+H162+H160</f>
        <v>7822.2222222222208</v>
      </c>
      <c r="I175" s="7">
        <f t="shared" si="50"/>
        <v>4266.666666666667</v>
      </c>
      <c r="J175" s="7">
        <f>J174+J172+J170+J168+J166+J164+J162+J160</f>
        <v>9600</v>
      </c>
      <c r="K175" s="7">
        <f>K174+K172+K170+K168+K166+K164+K162+K160</f>
        <v>5866.6666666666661</v>
      </c>
      <c r="L175" s="7">
        <f>L174+L172+L170+L168+L166+L164+L162+L160</f>
        <v>400</v>
      </c>
      <c r="M175" s="7">
        <f t="shared" si="50"/>
        <v>2133.3333333333335</v>
      </c>
      <c r="N175" s="7">
        <f>N174+N172+N170+N168+N166+N164+N162+N160</f>
        <v>3022.2222222222222</v>
      </c>
      <c r="O175" s="7">
        <f t="shared" si="50"/>
        <v>711.1111111111112</v>
      </c>
      <c r="P175" s="7">
        <f>P174+P172+P170+P168+P166+P164+P162+P160</f>
        <v>200</v>
      </c>
      <c r="Q175" s="1"/>
    </row>
    <row r="176" spans="1:17" x14ac:dyDescent="0.25">
      <c r="A176" s="9" t="s">
        <v>57</v>
      </c>
      <c r="B176" s="10"/>
      <c r="C176" s="11">
        <f>C173+C171+C169+C167+C165+C163+C161+C159</f>
        <v>10000</v>
      </c>
      <c r="D176" s="11">
        <v>13700</v>
      </c>
      <c r="E176" s="11">
        <f t="shared" ref="E176:M176" si="51">E173+E171+E169+E167+E165+E163+E161+E159</f>
        <v>0</v>
      </c>
      <c r="F176" s="11">
        <f>F173+F171+F169+F167+F165+F163+F161+F159</f>
        <v>80</v>
      </c>
      <c r="G176" s="11">
        <v>12000</v>
      </c>
      <c r="H176" s="11">
        <f>H173+H171+H169+H167+H165+H163+H161+H159</f>
        <v>9500</v>
      </c>
      <c r="I176" s="11">
        <f t="shared" si="51"/>
        <v>5500</v>
      </c>
      <c r="J176" s="11">
        <f>J173+J171+J169+J167+J165+J163+J161+J159</f>
        <v>0</v>
      </c>
      <c r="K176" s="11">
        <v>20200</v>
      </c>
      <c r="L176" s="11">
        <f>L173+L171+L169+L167+L165+L163+L161+L159</f>
        <v>0</v>
      </c>
      <c r="M176" s="11">
        <f t="shared" si="51"/>
        <v>0</v>
      </c>
      <c r="N176" s="11">
        <f>N173+N171+N169+N167+N165+N163+N161+N159</f>
        <v>0</v>
      </c>
      <c r="O176" s="11">
        <v>1300</v>
      </c>
      <c r="P176" s="11">
        <f>P173+P171+P169+P167+P165+P163+P161+P159</f>
        <v>0</v>
      </c>
      <c r="Q176" s="1"/>
    </row>
    <row r="177" spans="1:17" ht="15.75" thickBot="1" x14ac:dyDescent="0.3">
      <c r="A177" s="9" t="s">
        <v>29</v>
      </c>
      <c r="B177" s="10"/>
      <c r="C177" s="11">
        <f>C176-C175</f>
        <v>1822.2222222222208</v>
      </c>
      <c r="D177" s="11">
        <f>D176-D175</f>
        <v>3700</v>
      </c>
      <c r="E177" s="11">
        <f t="shared" ref="E177:O177" si="52">E176-E175</f>
        <v>-7111.1111111111104</v>
      </c>
      <c r="F177" s="11">
        <f>F176-F175</f>
        <v>-20</v>
      </c>
      <c r="G177" s="11">
        <f>G176-G175</f>
        <v>2200</v>
      </c>
      <c r="H177" s="11">
        <f>H176-H175</f>
        <v>1677.7777777777792</v>
      </c>
      <c r="I177" s="11">
        <f t="shared" si="52"/>
        <v>1233.333333333333</v>
      </c>
      <c r="J177" s="11">
        <f>J176-J175</f>
        <v>-9600</v>
      </c>
      <c r="K177" s="11">
        <f>K176-K175</f>
        <v>14333.333333333334</v>
      </c>
      <c r="L177" s="11">
        <f>L176-L175</f>
        <v>-400</v>
      </c>
      <c r="M177" s="11">
        <f t="shared" si="52"/>
        <v>-2133.3333333333335</v>
      </c>
      <c r="N177" s="11">
        <f>N176-N175</f>
        <v>-3022.2222222222222</v>
      </c>
      <c r="O177" s="11">
        <f t="shared" si="52"/>
        <v>588.8888888888888</v>
      </c>
      <c r="P177" s="11">
        <f>P176-P175</f>
        <v>-200</v>
      </c>
      <c r="Q177" s="1"/>
    </row>
    <row r="178" spans="1:17" ht="15.75" thickBot="1" x14ac:dyDescent="0.3">
      <c r="A178" s="19" t="s">
        <v>44</v>
      </c>
      <c r="B178" s="20"/>
      <c r="C178" s="21">
        <f t="shared" ref="C178:O178" si="53">C177*C3</f>
        <v>45555.555555555518</v>
      </c>
      <c r="D178" s="21">
        <f>D177*D3</f>
        <v>18500</v>
      </c>
      <c r="E178" s="21">
        <f t="shared" si="53"/>
        <v>-177777.77777777775</v>
      </c>
      <c r="F178" s="21">
        <f>F177*F3</f>
        <v>-2000</v>
      </c>
      <c r="G178" s="21">
        <f>G177*G3</f>
        <v>11000</v>
      </c>
      <c r="H178" s="21">
        <f>H177*H3</f>
        <v>41944.444444444482</v>
      </c>
      <c r="I178" s="21">
        <f t="shared" si="53"/>
        <v>61666.66666666665</v>
      </c>
      <c r="J178" s="21">
        <f>J177*J3</f>
        <v>-48000</v>
      </c>
      <c r="K178" s="21">
        <f>K177*K3</f>
        <v>716666.66666666674</v>
      </c>
      <c r="L178" s="21">
        <f>L177*L3</f>
        <v>-40000</v>
      </c>
      <c r="M178" s="21">
        <f t="shared" si="53"/>
        <v>-160000</v>
      </c>
      <c r="N178" s="21">
        <f>N177*N3</f>
        <v>-151111.11111111109</v>
      </c>
      <c r="O178" s="21">
        <f t="shared" si="53"/>
        <v>44166.666666666657</v>
      </c>
      <c r="P178" s="21">
        <f>P177*P3</f>
        <v>-20000</v>
      </c>
      <c r="Q178" s="27">
        <f>SUM(C178:P178)</f>
        <v>340611.11111111112</v>
      </c>
    </row>
    <row r="179" spans="1:17" ht="15.75" thickBot="1" x14ac:dyDescent="0.3">
      <c r="A179" s="10"/>
      <c r="B179" s="10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ht="15.75" thickBot="1" x14ac:dyDescent="0.3">
      <c r="A180" s="13" t="s">
        <v>8</v>
      </c>
      <c r="B180" s="20"/>
      <c r="C180" s="24" t="s">
        <v>10</v>
      </c>
      <c r="D180" s="24" t="s">
        <v>12</v>
      </c>
      <c r="E180" s="24" t="s">
        <v>15</v>
      </c>
      <c r="F180" s="24" t="s">
        <v>16</v>
      </c>
      <c r="G180" s="24" t="s">
        <v>17</v>
      </c>
      <c r="H180" s="24" t="s">
        <v>18</v>
      </c>
      <c r="I180" s="24" t="s">
        <v>19</v>
      </c>
      <c r="J180" s="24" t="s">
        <v>20</v>
      </c>
      <c r="K180" s="24" t="s">
        <v>21</v>
      </c>
      <c r="L180" s="24" t="s">
        <v>22</v>
      </c>
      <c r="M180" s="24" t="s">
        <v>23</v>
      </c>
      <c r="N180" s="24" t="s">
        <v>24</v>
      </c>
      <c r="O180" s="24" t="s">
        <v>25</v>
      </c>
      <c r="P180" s="25" t="s">
        <v>26</v>
      </c>
      <c r="Q180" s="1"/>
    </row>
    <row r="181" spans="1:17" ht="15.75" hidden="1" thickBot="1" x14ac:dyDescent="0.3">
      <c r="A181" s="32" t="s">
        <v>119</v>
      </c>
      <c r="B181" s="3" t="s">
        <v>11</v>
      </c>
      <c r="C181" s="1"/>
      <c r="D181" s="1">
        <v>9500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5.75" hidden="1" thickBot="1" x14ac:dyDescent="0.3">
      <c r="A182" s="30"/>
      <c r="B182" s="2" t="s">
        <v>13</v>
      </c>
      <c r="C182" s="1">
        <f t="shared" si="41"/>
        <v>1022.2222222222222</v>
      </c>
      <c r="D182" s="1">
        <f>$D$1*9/10/9/8</f>
        <v>1250</v>
      </c>
      <c r="E182" s="1">
        <f t="shared" si="42"/>
        <v>888.88888888888891</v>
      </c>
      <c r="F182" s="1">
        <f>$F$1*9/10/9/8</f>
        <v>12.5</v>
      </c>
      <c r="G182" s="1">
        <f>$G$1*9/10/9/8</f>
        <v>1225</v>
      </c>
      <c r="H182" s="1">
        <f>$H$1*8/10/9/8</f>
        <v>977.77777777777783</v>
      </c>
      <c r="I182" s="1">
        <f t="shared" si="43"/>
        <v>533.33333333333337</v>
      </c>
      <c r="J182" s="1">
        <f>$J$1*9/10/9/8</f>
        <v>1200</v>
      </c>
      <c r="K182" s="1">
        <f>$K$1*8/10/9/8</f>
        <v>733.33333333333337</v>
      </c>
      <c r="L182" s="1">
        <f>$L$1*9/10/9/8</f>
        <v>50</v>
      </c>
      <c r="M182" s="1">
        <f t="shared" si="44"/>
        <v>266.66666666666669</v>
      </c>
      <c r="N182" s="1">
        <f>$N$1*8/10/9/8</f>
        <v>377.77777777777777</v>
      </c>
      <c r="O182" s="1">
        <f t="shared" si="45"/>
        <v>88.888888888888886</v>
      </c>
      <c r="P182" s="1">
        <f>$P$1*9/10/9/8</f>
        <v>25</v>
      </c>
      <c r="Q182" s="1"/>
    </row>
    <row r="183" spans="1:17" ht="15.75" hidden="1" thickBot="1" x14ac:dyDescent="0.3">
      <c r="A183" s="30" t="s">
        <v>120</v>
      </c>
      <c r="B183" s="3" t="s">
        <v>11</v>
      </c>
      <c r="C183" s="1">
        <v>10000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5.75" hidden="1" thickBot="1" x14ac:dyDescent="0.3">
      <c r="A184" s="30"/>
      <c r="B184" s="2" t="s">
        <v>13</v>
      </c>
      <c r="C184" s="1">
        <f t="shared" si="41"/>
        <v>1022.2222222222222</v>
      </c>
      <c r="D184" s="1">
        <f>$D$1*9/10/9/8</f>
        <v>1250</v>
      </c>
      <c r="E184" s="1">
        <f t="shared" si="42"/>
        <v>888.88888888888891</v>
      </c>
      <c r="F184" s="1">
        <f>$F$1*9/10/9/8</f>
        <v>12.5</v>
      </c>
      <c r="G184" s="1">
        <f>$G$1*9/10/9/8</f>
        <v>1225</v>
      </c>
      <c r="H184" s="1">
        <f>$H$1*8/10/9/8</f>
        <v>977.77777777777783</v>
      </c>
      <c r="I184" s="1">
        <f t="shared" si="43"/>
        <v>533.33333333333337</v>
      </c>
      <c r="J184" s="1">
        <f>$J$1*9/10/9/8</f>
        <v>1200</v>
      </c>
      <c r="K184" s="1">
        <f>$K$1*8/10/9/8</f>
        <v>733.33333333333337</v>
      </c>
      <c r="L184" s="1">
        <f>$L$1*9/10/9/8</f>
        <v>50</v>
      </c>
      <c r="M184" s="1">
        <f t="shared" si="44"/>
        <v>266.66666666666669</v>
      </c>
      <c r="N184" s="1">
        <f>$N$1*8/10/9/8</f>
        <v>377.77777777777777</v>
      </c>
      <c r="O184" s="1">
        <f t="shared" si="45"/>
        <v>88.888888888888886</v>
      </c>
      <c r="P184" s="1">
        <f>$P$1*9/10/9/8</f>
        <v>25</v>
      </c>
      <c r="Q184" s="1"/>
    </row>
    <row r="185" spans="1:17" ht="15.75" hidden="1" thickBot="1" x14ac:dyDescent="0.3">
      <c r="A185" s="30" t="s">
        <v>121</v>
      </c>
      <c r="B185" s="3" t="s">
        <v>11</v>
      </c>
      <c r="C185" s="1"/>
      <c r="D185" s="1"/>
      <c r="E185" s="1"/>
      <c r="F185" s="1"/>
      <c r="G185" s="1"/>
      <c r="H185" s="1">
        <v>9500</v>
      </c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5.75" hidden="1" thickBot="1" x14ac:dyDescent="0.3">
      <c r="A186" s="30"/>
      <c r="B186" s="2" t="s">
        <v>13</v>
      </c>
      <c r="C186" s="1">
        <f t="shared" si="41"/>
        <v>1022.2222222222222</v>
      </c>
      <c r="D186" s="1">
        <f>$D$1*9/10/9/8</f>
        <v>1250</v>
      </c>
      <c r="E186" s="1">
        <f t="shared" si="42"/>
        <v>888.88888888888891</v>
      </c>
      <c r="F186" s="1">
        <f>$F$1*9/10/9/8</f>
        <v>12.5</v>
      </c>
      <c r="G186" s="1">
        <f>$G$1*9/10/9/8</f>
        <v>1225</v>
      </c>
      <c r="H186" s="1">
        <f>$H$1*8/10/9/8</f>
        <v>977.77777777777783</v>
      </c>
      <c r="I186" s="1">
        <f t="shared" si="43"/>
        <v>533.33333333333337</v>
      </c>
      <c r="J186" s="1">
        <f>$J$1*9/10/9/8</f>
        <v>1200</v>
      </c>
      <c r="K186" s="1">
        <f>$K$1*8/10/9/8</f>
        <v>733.33333333333337</v>
      </c>
      <c r="L186" s="1">
        <f>$L$1*9/10/9/8</f>
        <v>50</v>
      </c>
      <c r="M186" s="1">
        <f t="shared" si="44"/>
        <v>266.66666666666669</v>
      </c>
      <c r="N186" s="1">
        <f>$N$1*8/10/9/8</f>
        <v>377.77777777777777</v>
      </c>
      <c r="O186" s="1">
        <f t="shared" si="45"/>
        <v>88.888888888888886</v>
      </c>
      <c r="P186" s="1">
        <f>$P$1*9/10/9/8</f>
        <v>25</v>
      </c>
      <c r="Q186" s="1"/>
    </row>
    <row r="187" spans="1:17" ht="15.75" hidden="1" thickBot="1" x14ac:dyDescent="0.3">
      <c r="A187" s="30" t="s">
        <v>122</v>
      </c>
      <c r="B187" s="3" t="s">
        <v>11</v>
      </c>
      <c r="C187" s="1"/>
      <c r="D187" s="1"/>
      <c r="E187" s="1"/>
      <c r="F187" s="1"/>
      <c r="G187" s="1">
        <v>10500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5.75" hidden="1" thickBot="1" x14ac:dyDescent="0.3">
      <c r="A188" s="30"/>
      <c r="B188" s="2" t="s">
        <v>13</v>
      </c>
      <c r="C188" s="1">
        <f t="shared" si="41"/>
        <v>1022.2222222222222</v>
      </c>
      <c r="D188" s="1">
        <f>$D$1*9/10/9/8</f>
        <v>1250</v>
      </c>
      <c r="E188" s="1">
        <f t="shared" si="42"/>
        <v>888.88888888888891</v>
      </c>
      <c r="F188" s="1">
        <f>$F$1*9/10/9/8</f>
        <v>12.5</v>
      </c>
      <c r="G188" s="1">
        <f>$G$1*9/10/9/8</f>
        <v>1225</v>
      </c>
      <c r="H188" s="1">
        <f>$H$1*8/10/9/8</f>
        <v>977.77777777777783</v>
      </c>
      <c r="I188" s="1">
        <f t="shared" si="43"/>
        <v>533.33333333333337</v>
      </c>
      <c r="J188" s="1">
        <f>$J$1*9/10/9/8</f>
        <v>1200</v>
      </c>
      <c r="K188" s="1">
        <f>$K$1*8/10/9/8</f>
        <v>733.33333333333337</v>
      </c>
      <c r="L188" s="1">
        <f>$L$1*9/10/9/8</f>
        <v>50</v>
      </c>
      <c r="M188" s="1">
        <f t="shared" si="44"/>
        <v>266.66666666666669</v>
      </c>
      <c r="N188" s="1">
        <f>$N$1*8/10/9/8</f>
        <v>377.77777777777777</v>
      </c>
      <c r="O188" s="1">
        <f t="shared" si="45"/>
        <v>88.888888888888886</v>
      </c>
      <c r="P188" s="1">
        <f>$P$1*9/10/9/8</f>
        <v>25</v>
      </c>
      <c r="Q188" s="1"/>
    </row>
    <row r="189" spans="1:17" ht="15.75" hidden="1" thickBot="1" x14ac:dyDescent="0.3">
      <c r="A189" s="30" t="s">
        <v>123</v>
      </c>
      <c r="B189" s="3" t="s">
        <v>11</v>
      </c>
      <c r="C189" s="1"/>
      <c r="D189" s="1"/>
      <c r="E189" s="1"/>
      <c r="F189" s="1">
        <v>80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5.75" hidden="1" thickBot="1" x14ac:dyDescent="0.3">
      <c r="A190" s="30"/>
      <c r="B190" s="2" t="s">
        <v>13</v>
      </c>
      <c r="C190" s="1">
        <f t="shared" si="41"/>
        <v>1022.2222222222222</v>
      </c>
      <c r="D190" s="1">
        <f>$D$1*9/10/9/8</f>
        <v>1250</v>
      </c>
      <c r="E190" s="1">
        <f t="shared" si="42"/>
        <v>888.88888888888891</v>
      </c>
      <c r="F190" s="1">
        <f>$F$1*9/10/9/8</f>
        <v>12.5</v>
      </c>
      <c r="G190" s="1">
        <f>$G$1*9/10/9/8</f>
        <v>1225</v>
      </c>
      <c r="H190" s="1">
        <f>$H$1*8/10/9/8</f>
        <v>977.77777777777783</v>
      </c>
      <c r="I190" s="1">
        <f t="shared" si="43"/>
        <v>533.33333333333337</v>
      </c>
      <c r="J190" s="1">
        <f>$J$1*9/10/9/8</f>
        <v>1200</v>
      </c>
      <c r="K190" s="1">
        <f>$K$1*8/10/9/8</f>
        <v>733.33333333333337</v>
      </c>
      <c r="L190" s="1">
        <f>$L$1*9/10/9/8</f>
        <v>50</v>
      </c>
      <c r="M190" s="1">
        <f t="shared" si="44"/>
        <v>266.66666666666669</v>
      </c>
      <c r="N190" s="1">
        <f>$N$1*8/10/9/8</f>
        <v>377.77777777777777</v>
      </c>
      <c r="O190" s="1">
        <f t="shared" si="45"/>
        <v>88.888888888888886</v>
      </c>
      <c r="P190" s="1">
        <f>$P$1*9/10/9/8</f>
        <v>25</v>
      </c>
      <c r="Q190" s="1"/>
    </row>
    <row r="191" spans="1:17" ht="15.75" hidden="1" thickBot="1" x14ac:dyDescent="0.3">
      <c r="A191" s="30" t="s">
        <v>124</v>
      </c>
      <c r="B191" s="3" t="s">
        <v>11</v>
      </c>
      <c r="C191" s="1"/>
      <c r="D191" s="1"/>
      <c r="E191" s="1"/>
      <c r="F191" s="1"/>
      <c r="G191" s="1"/>
      <c r="H191" s="1"/>
      <c r="I191" s="1">
        <v>5500</v>
      </c>
      <c r="J191" s="1"/>
      <c r="K191" s="1"/>
      <c r="L191" s="1"/>
      <c r="M191" s="1"/>
      <c r="N191" s="1"/>
      <c r="O191" s="1"/>
      <c r="P191" s="1"/>
      <c r="Q191" s="1"/>
    </row>
    <row r="192" spans="1:17" ht="15.75" hidden="1" thickBot="1" x14ac:dyDescent="0.3">
      <c r="A192" s="30"/>
      <c r="B192" s="2" t="s">
        <v>13</v>
      </c>
      <c r="C192" s="1">
        <f t="shared" si="41"/>
        <v>1022.2222222222222</v>
      </c>
      <c r="D192" s="1">
        <f>$D$1*9/10/9/8</f>
        <v>1250</v>
      </c>
      <c r="E192" s="1">
        <f t="shared" si="42"/>
        <v>888.88888888888891</v>
      </c>
      <c r="F192" s="1">
        <f>$F$1*9/10/9/8</f>
        <v>12.5</v>
      </c>
      <c r="G192" s="1">
        <f>$G$1*9/10/9/8</f>
        <v>1225</v>
      </c>
      <c r="H192" s="1">
        <f>$H$1*8/10/9/8</f>
        <v>977.77777777777783</v>
      </c>
      <c r="I192" s="1">
        <f t="shared" si="43"/>
        <v>533.33333333333337</v>
      </c>
      <c r="J192" s="1">
        <f>$J$1*9/10/9/8</f>
        <v>1200</v>
      </c>
      <c r="K192" s="1">
        <f>$K$1*8/10/9/8</f>
        <v>733.33333333333337</v>
      </c>
      <c r="L192" s="1">
        <f>$L$1*9/10/9/8</f>
        <v>50</v>
      </c>
      <c r="M192" s="1">
        <f t="shared" si="44"/>
        <v>266.66666666666669</v>
      </c>
      <c r="N192" s="1">
        <f>$N$1*8/10/9/8</f>
        <v>377.77777777777777</v>
      </c>
      <c r="O192" s="1">
        <f t="shared" si="45"/>
        <v>88.888888888888886</v>
      </c>
      <c r="P192" s="1">
        <f>$P$1*9/10/9/8</f>
        <v>25</v>
      </c>
      <c r="Q192" s="1"/>
    </row>
    <row r="193" spans="1:17" ht="15.75" hidden="1" thickBot="1" x14ac:dyDescent="0.3">
      <c r="A193" s="30" t="s">
        <v>125</v>
      </c>
      <c r="B193" s="3" t="s">
        <v>11</v>
      </c>
      <c r="C193" s="1"/>
      <c r="D193" s="1"/>
      <c r="E193" s="1"/>
      <c r="F193" s="1"/>
      <c r="G193" s="1"/>
      <c r="H193" s="1"/>
      <c r="I193" s="1"/>
      <c r="J193" s="1">
        <v>18000</v>
      </c>
      <c r="K193" s="1"/>
      <c r="L193" s="1"/>
      <c r="M193" s="1"/>
      <c r="N193" s="1"/>
      <c r="O193" s="1"/>
      <c r="P193" s="1"/>
      <c r="Q193" s="1"/>
    </row>
    <row r="194" spans="1:17" ht="15.75" hidden="1" thickBot="1" x14ac:dyDescent="0.3">
      <c r="A194" s="30"/>
      <c r="B194" s="2" t="s">
        <v>13</v>
      </c>
      <c r="C194" s="1">
        <f t="shared" si="41"/>
        <v>1022.2222222222222</v>
      </c>
      <c r="D194" s="1">
        <f>$D$1*9/10/9/8</f>
        <v>1250</v>
      </c>
      <c r="E194" s="1">
        <f t="shared" si="42"/>
        <v>888.88888888888891</v>
      </c>
      <c r="F194" s="1">
        <f>$F$1*9/10/9/8</f>
        <v>12.5</v>
      </c>
      <c r="G194" s="1">
        <f>$G$1*9/10/9/8</f>
        <v>1225</v>
      </c>
      <c r="H194" s="1">
        <f>$H$1*8/10/9/8</f>
        <v>977.77777777777783</v>
      </c>
      <c r="I194" s="1">
        <f t="shared" si="43"/>
        <v>533.33333333333337</v>
      </c>
      <c r="J194" s="1">
        <f>$J$1*9/10/9/8</f>
        <v>1200</v>
      </c>
      <c r="K194" s="1">
        <f>$K$1*8/10/9/8</f>
        <v>733.33333333333337</v>
      </c>
      <c r="L194" s="1">
        <f>$L$1*9/10/9/8</f>
        <v>50</v>
      </c>
      <c r="M194" s="1">
        <f t="shared" si="44"/>
        <v>266.66666666666669</v>
      </c>
      <c r="N194" s="1">
        <f>$N$1*8/10/9/8</f>
        <v>377.77777777777777</v>
      </c>
      <c r="O194" s="1">
        <f t="shared" si="45"/>
        <v>88.888888888888886</v>
      </c>
      <c r="P194" s="1">
        <f>$P$1*9/10/9/8</f>
        <v>25</v>
      </c>
      <c r="Q194" s="1"/>
    </row>
    <row r="195" spans="1:17" ht="15.75" hidden="1" thickBot="1" x14ac:dyDescent="0.3">
      <c r="A195" s="30" t="s">
        <v>126</v>
      </c>
      <c r="B195" s="3" t="s">
        <v>11</v>
      </c>
      <c r="C195" s="1"/>
      <c r="D195" s="1"/>
      <c r="E195" s="1">
        <v>20000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5.75" hidden="1" thickBot="1" x14ac:dyDescent="0.3">
      <c r="A196" s="31"/>
      <c r="B196" s="3" t="s">
        <v>13</v>
      </c>
      <c r="C196" s="1">
        <f t="shared" si="41"/>
        <v>1022.2222222222222</v>
      </c>
      <c r="D196" s="1">
        <f>$D$1*9/10/9/8</f>
        <v>1250</v>
      </c>
      <c r="E196" s="1">
        <f t="shared" si="42"/>
        <v>888.88888888888891</v>
      </c>
      <c r="F196" s="1">
        <f>$F$1*9/10/9/8</f>
        <v>12.5</v>
      </c>
      <c r="G196" s="1">
        <f>$G$1*9/10/9/8</f>
        <v>1225</v>
      </c>
      <c r="H196" s="1">
        <f>$H$1*8/10/9/8</f>
        <v>977.77777777777783</v>
      </c>
      <c r="I196" s="1">
        <f t="shared" si="43"/>
        <v>533.33333333333337</v>
      </c>
      <c r="J196" s="1">
        <f>$J$1*9/10/9/8</f>
        <v>1200</v>
      </c>
      <c r="K196" s="1">
        <f>$K$1*8/10/9/8</f>
        <v>733.33333333333337</v>
      </c>
      <c r="L196" s="1">
        <f>$L$1*9/10/9/8</f>
        <v>50</v>
      </c>
      <c r="M196" s="1">
        <f t="shared" si="44"/>
        <v>266.66666666666669</v>
      </c>
      <c r="N196" s="1">
        <f>$N$1*8/10/9/8</f>
        <v>377.77777777777777</v>
      </c>
      <c r="O196" s="1">
        <f t="shared" si="45"/>
        <v>88.888888888888886</v>
      </c>
      <c r="P196" s="1">
        <f>$P$1*9/10/9/8</f>
        <v>25</v>
      </c>
      <c r="Q196" s="1"/>
    </row>
    <row r="197" spans="1:17" x14ac:dyDescent="0.25">
      <c r="A197" s="5" t="s">
        <v>58</v>
      </c>
      <c r="B197" s="6"/>
      <c r="C197" s="7">
        <f>C196+C194+C192+C190+C188+C186+C184+C182</f>
        <v>8177.7777777777792</v>
      </c>
      <c r="D197" s="7">
        <f>D196+D194+D192+D190+D188+D186+D184+D182</f>
        <v>10000</v>
      </c>
      <c r="E197" s="7">
        <f t="shared" ref="E197:O197" si="54">E196+E194+E192+E190+E188+E186+E184+E182</f>
        <v>7111.1111111111104</v>
      </c>
      <c r="F197" s="7">
        <f>F196+F194+F192+F190+F188+F186+F184+F182</f>
        <v>100</v>
      </c>
      <c r="G197" s="7">
        <f>G196+G194+G192+G190+G188+G186+G184+G182</f>
        <v>9800</v>
      </c>
      <c r="H197" s="7">
        <f>H196+H194+H192+H190+H188+H186+H184+H182</f>
        <v>7822.2222222222208</v>
      </c>
      <c r="I197" s="7">
        <f t="shared" si="54"/>
        <v>4266.666666666667</v>
      </c>
      <c r="J197" s="7">
        <f>J196+J194+J192+J190+J188+J186+J184+J182</f>
        <v>9600</v>
      </c>
      <c r="K197" s="7">
        <f>K196+K194+K192+K190+K188+K186+K184+K182</f>
        <v>5866.6666666666661</v>
      </c>
      <c r="L197" s="7">
        <f>L196+L194+L192+L190+L188+L186+L184+L182</f>
        <v>400</v>
      </c>
      <c r="M197" s="7">
        <f t="shared" si="54"/>
        <v>2133.3333333333335</v>
      </c>
      <c r="N197" s="7">
        <f>N196+N194+N192+N190+N188+N186+N184+N182</f>
        <v>3022.2222222222222</v>
      </c>
      <c r="O197" s="7">
        <f t="shared" si="54"/>
        <v>711.1111111111112</v>
      </c>
      <c r="P197" s="7">
        <f>P196+P194+P192+P190+P188+P186+P184+P182</f>
        <v>200</v>
      </c>
      <c r="Q197" s="1"/>
    </row>
    <row r="198" spans="1:17" x14ac:dyDescent="0.25">
      <c r="A198" s="9" t="s">
        <v>59</v>
      </c>
      <c r="B198" s="10"/>
      <c r="C198" s="11">
        <f>C195+C193+C191+C189+C187+C185+C183+C181</f>
        <v>10000</v>
      </c>
      <c r="D198" s="11">
        <f>D195+D193+D191+D189+D187+D185+D183+D181</f>
        <v>9500</v>
      </c>
      <c r="E198" s="11">
        <v>21500</v>
      </c>
      <c r="F198" s="11">
        <f>F195+F193+F191+F189+F187+F185+F183+F181</f>
        <v>80</v>
      </c>
      <c r="G198" s="11">
        <v>11700</v>
      </c>
      <c r="H198" s="11">
        <f>H195+H193+H191+H189+H187+H185+H183+H181</f>
        <v>9500</v>
      </c>
      <c r="I198" s="11">
        <f t="shared" ref="I198" si="55">I195+I193+I191+I189+I187+I185+I183+I181</f>
        <v>5500</v>
      </c>
      <c r="J198" s="11">
        <f>J195+J193+J191+J189+J187+J185+J183+J181</f>
        <v>18000</v>
      </c>
      <c r="K198" s="11">
        <v>3000</v>
      </c>
      <c r="L198" s="11">
        <f>L195+L193+L191+L189+L187+L185+L183+L181</f>
        <v>0</v>
      </c>
      <c r="M198" s="11">
        <v>3000</v>
      </c>
      <c r="N198" s="11">
        <f>N195+N193+N191+N189+N187+N185+N183+N181</f>
        <v>0</v>
      </c>
      <c r="O198" s="11">
        <v>1700</v>
      </c>
      <c r="P198" s="11">
        <f>P195+P193+P191+P189+P187+P185+P183+P181</f>
        <v>0</v>
      </c>
      <c r="Q198" s="1"/>
    </row>
    <row r="199" spans="1:17" ht="15.75" thickBot="1" x14ac:dyDescent="0.3">
      <c r="A199" s="9" t="s">
        <v>29</v>
      </c>
      <c r="B199" s="10"/>
      <c r="C199" s="11">
        <f>C198-C197</f>
        <v>1822.2222222222208</v>
      </c>
      <c r="D199" s="11">
        <f>D198-D197</f>
        <v>-500</v>
      </c>
      <c r="E199" s="11">
        <f t="shared" ref="E199:O199" si="56">E198-E197</f>
        <v>14388.888888888891</v>
      </c>
      <c r="F199" s="11">
        <f>F198-F197</f>
        <v>-20</v>
      </c>
      <c r="G199" s="11">
        <f>G198-G197</f>
        <v>1900</v>
      </c>
      <c r="H199" s="11">
        <f>H198-H197</f>
        <v>1677.7777777777792</v>
      </c>
      <c r="I199" s="11">
        <f t="shared" si="56"/>
        <v>1233.333333333333</v>
      </c>
      <c r="J199" s="11">
        <f>J198-J197</f>
        <v>8400</v>
      </c>
      <c r="K199" s="11">
        <f>K198-K197</f>
        <v>-2866.6666666666661</v>
      </c>
      <c r="L199" s="11">
        <f>L198-L197</f>
        <v>-400</v>
      </c>
      <c r="M199" s="11">
        <f t="shared" si="56"/>
        <v>866.66666666666652</v>
      </c>
      <c r="N199" s="11">
        <f>N198-N197</f>
        <v>-3022.2222222222222</v>
      </c>
      <c r="O199" s="11">
        <f t="shared" si="56"/>
        <v>988.8888888888888</v>
      </c>
      <c r="P199" s="11">
        <f>P198-P197</f>
        <v>-200</v>
      </c>
      <c r="Q199" s="1"/>
    </row>
    <row r="200" spans="1:17" ht="15.75" thickBot="1" x14ac:dyDescent="0.3">
      <c r="A200" s="19" t="s">
        <v>44</v>
      </c>
      <c r="B200" s="20"/>
      <c r="C200" s="21">
        <f t="shared" ref="C200:O200" si="57">C199*C3</f>
        <v>45555.555555555518</v>
      </c>
      <c r="D200" s="21">
        <f>D199*D3</f>
        <v>-2500</v>
      </c>
      <c r="E200" s="21">
        <f t="shared" si="57"/>
        <v>359722.22222222225</v>
      </c>
      <c r="F200" s="21">
        <f>F199*F3</f>
        <v>-2000</v>
      </c>
      <c r="G200" s="21">
        <f>G199*G3</f>
        <v>9500</v>
      </c>
      <c r="H200" s="21">
        <f>H199*H3</f>
        <v>41944.444444444482</v>
      </c>
      <c r="I200" s="21">
        <f t="shared" si="57"/>
        <v>61666.66666666665</v>
      </c>
      <c r="J200" s="21">
        <f>J199*J3</f>
        <v>42000</v>
      </c>
      <c r="K200" s="21">
        <f>K199*K3</f>
        <v>-143333.33333333331</v>
      </c>
      <c r="L200" s="21">
        <f>L199*L3</f>
        <v>-40000</v>
      </c>
      <c r="M200" s="21">
        <f t="shared" si="57"/>
        <v>64999.999999999985</v>
      </c>
      <c r="N200" s="21">
        <f>N199*N3</f>
        <v>-151111.11111111109</v>
      </c>
      <c r="O200" s="21">
        <f t="shared" si="57"/>
        <v>74166.666666666657</v>
      </c>
      <c r="P200" s="21">
        <f>P199*P3</f>
        <v>-20000</v>
      </c>
      <c r="Q200" s="27">
        <f>SUM(C200:P200)</f>
        <v>340611.11111111112</v>
      </c>
    </row>
    <row r="201" spans="1:17" ht="15.75" thickBot="1" x14ac:dyDescent="0.3">
      <c r="A201" s="10"/>
      <c r="B201" s="10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ht="15.75" thickBot="1" x14ac:dyDescent="0.3">
      <c r="A202" s="13" t="s">
        <v>9</v>
      </c>
      <c r="B202" s="20"/>
      <c r="C202" s="24" t="s">
        <v>10</v>
      </c>
      <c r="D202" s="24" t="s">
        <v>12</v>
      </c>
      <c r="E202" s="24" t="s">
        <v>15</v>
      </c>
      <c r="F202" s="24" t="s">
        <v>16</v>
      </c>
      <c r="G202" s="24" t="s">
        <v>17</v>
      </c>
      <c r="H202" s="24" t="s">
        <v>18</v>
      </c>
      <c r="I202" s="24" t="s">
        <v>19</v>
      </c>
      <c r="J202" s="24" t="s">
        <v>20</v>
      </c>
      <c r="K202" s="24" t="s">
        <v>21</v>
      </c>
      <c r="L202" s="24" t="s">
        <v>22</v>
      </c>
      <c r="M202" s="24" t="s">
        <v>23</v>
      </c>
      <c r="N202" s="24" t="s">
        <v>24</v>
      </c>
      <c r="O202" s="24" t="s">
        <v>25</v>
      </c>
      <c r="P202" s="25" t="s">
        <v>26</v>
      </c>
      <c r="Q202" s="1"/>
    </row>
    <row r="203" spans="1:17" ht="15.75" hidden="1" thickBot="1" x14ac:dyDescent="0.3">
      <c r="A203" s="32" t="s">
        <v>127</v>
      </c>
      <c r="B203" s="3" t="s">
        <v>11</v>
      </c>
      <c r="L203" s="2">
        <v>500</v>
      </c>
      <c r="M203" s="2">
        <v>10000</v>
      </c>
      <c r="N203" s="2">
        <v>14000</v>
      </c>
      <c r="P203" s="2">
        <v>1000</v>
      </c>
      <c r="Q203" s="1"/>
    </row>
    <row r="204" spans="1:17" ht="15.75" hidden="1" thickBot="1" x14ac:dyDescent="0.3">
      <c r="A204" s="31"/>
      <c r="B204" s="2" t="s">
        <v>13</v>
      </c>
      <c r="C204" s="1">
        <f>$C$1*8/10/9/8*2/5</f>
        <v>408.88888888888886</v>
      </c>
      <c r="D204" s="1">
        <f>$D$1*9/10/9/8*2/5</f>
        <v>500</v>
      </c>
      <c r="E204" s="1">
        <f>$E$1*8/10/9/8*2/5</f>
        <v>355.55555555555554</v>
      </c>
      <c r="F204" s="1">
        <f>$F$1*9/10/9/8*2/5</f>
        <v>5</v>
      </c>
      <c r="G204" s="1">
        <f>$G$1*9/10/9/8*2/5</f>
        <v>490</v>
      </c>
      <c r="H204" s="1">
        <f>$H$1*8/10/9/8*2/5</f>
        <v>391.11111111111114</v>
      </c>
      <c r="I204" s="1">
        <f>$I$1*8/10/9/8*2/5</f>
        <v>213.33333333333334</v>
      </c>
      <c r="J204" s="1">
        <f>$J$1*9/10/9/8*2/5</f>
        <v>480</v>
      </c>
      <c r="K204" s="1">
        <f>$K$1*8/10/9/8*2/5</f>
        <v>293.33333333333337</v>
      </c>
      <c r="L204" s="1">
        <f>$L$1*9/10/9/8*2/5</f>
        <v>20</v>
      </c>
      <c r="M204" s="1">
        <f>$M$1*8/10/9/8*2/5</f>
        <v>106.66666666666667</v>
      </c>
      <c r="N204" s="1">
        <f>$N$1*8/10/9/8*2/5</f>
        <v>151.11111111111111</v>
      </c>
      <c r="O204" s="1">
        <f>$O$1*8/10/9/8*2/5</f>
        <v>35.555555555555557</v>
      </c>
      <c r="P204" s="1">
        <f>$P$1*9/10/9/8*2/5</f>
        <v>10</v>
      </c>
      <c r="Q204" s="1"/>
    </row>
    <row r="205" spans="1:17" x14ac:dyDescent="0.25">
      <c r="A205" s="5" t="s">
        <v>60</v>
      </c>
      <c r="B205" s="6"/>
      <c r="C205" s="7">
        <f>C204</f>
        <v>408.88888888888886</v>
      </c>
      <c r="D205" s="7">
        <f>D204</f>
        <v>500</v>
      </c>
      <c r="E205" s="7">
        <f t="shared" ref="E205:O205" si="58">E204</f>
        <v>355.55555555555554</v>
      </c>
      <c r="F205" s="7">
        <f>F204</f>
        <v>5</v>
      </c>
      <c r="G205" s="7">
        <f>G204</f>
        <v>490</v>
      </c>
      <c r="H205" s="7">
        <f>H204</f>
        <v>391.11111111111114</v>
      </c>
      <c r="I205" s="7">
        <f t="shared" si="58"/>
        <v>213.33333333333334</v>
      </c>
      <c r="J205" s="7">
        <f>J204</f>
        <v>480</v>
      </c>
      <c r="K205" s="7">
        <f>K204</f>
        <v>293.33333333333337</v>
      </c>
      <c r="L205" s="7">
        <f>L204</f>
        <v>20</v>
      </c>
      <c r="M205" s="7">
        <f t="shared" si="58"/>
        <v>106.66666666666667</v>
      </c>
      <c r="N205" s="7">
        <f>N204</f>
        <v>151.11111111111111</v>
      </c>
      <c r="O205" s="7">
        <f t="shared" si="58"/>
        <v>35.555555555555557</v>
      </c>
      <c r="P205" s="7">
        <f>P204</f>
        <v>10</v>
      </c>
      <c r="Q205" s="1"/>
    </row>
    <row r="206" spans="1:17" x14ac:dyDescent="0.25">
      <c r="A206" s="9" t="s">
        <v>61</v>
      </c>
      <c r="B206" s="10"/>
      <c r="C206" s="11">
        <f>C203</f>
        <v>0</v>
      </c>
      <c r="D206" s="11">
        <f>D203</f>
        <v>0</v>
      </c>
      <c r="E206" s="11">
        <f t="shared" ref="E206:O206" si="59">E203</f>
        <v>0</v>
      </c>
      <c r="F206" s="11">
        <f>F203</f>
        <v>0</v>
      </c>
      <c r="G206" s="11">
        <f>G203</f>
        <v>0</v>
      </c>
      <c r="H206" s="11">
        <f>H203</f>
        <v>0</v>
      </c>
      <c r="I206" s="11">
        <f t="shared" si="59"/>
        <v>0</v>
      </c>
      <c r="J206" s="11">
        <f>J203</f>
        <v>0</v>
      </c>
      <c r="K206" s="11">
        <f>K203</f>
        <v>0</v>
      </c>
      <c r="L206" s="11">
        <v>50</v>
      </c>
      <c r="M206" s="11">
        <v>2000</v>
      </c>
      <c r="N206" s="11">
        <v>3500</v>
      </c>
      <c r="O206" s="11">
        <f t="shared" si="59"/>
        <v>0</v>
      </c>
      <c r="P206" s="11">
        <v>20</v>
      </c>
      <c r="Q206" s="1"/>
    </row>
    <row r="207" spans="1:17" ht="15.75" thickBot="1" x14ac:dyDescent="0.3">
      <c r="A207" s="9" t="s">
        <v>29</v>
      </c>
      <c r="B207" s="10"/>
      <c r="C207" s="11">
        <f>C206-C205</f>
        <v>-408.88888888888886</v>
      </c>
      <c r="D207" s="11">
        <f>D206-D205</f>
        <v>-500</v>
      </c>
      <c r="E207" s="11">
        <f t="shared" ref="E207:O207" si="60">E206-E205</f>
        <v>-355.55555555555554</v>
      </c>
      <c r="F207" s="11">
        <f>F206-F205</f>
        <v>-5</v>
      </c>
      <c r="G207" s="11">
        <f>G206-G205</f>
        <v>-490</v>
      </c>
      <c r="H207" s="11">
        <f>H206-H205</f>
        <v>-391.11111111111114</v>
      </c>
      <c r="I207" s="11">
        <f t="shared" si="60"/>
        <v>-213.33333333333334</v>
      </c>
      <c r="J207" s="11">
        <f>J206-J205</f>
        <v>-480</v>
      </c>
      <c r="K207" s="11">
        <f>K206-K205</f>
        <v>-293.33333333333337</v>
      </c>
      <c r="L207" s="11">
        <f>L206-L205</f>
        <v>30</v>
      </c>
      <c r="M207" s="11">
        <f t="shared" si="60"/>
        <v>1893.3333333333333</v>
      </c>
      <c r="N207" s="11">
        <f>N206-N205</f>
        <v>3348.8888888888887</v>
      </c>
      <c r="O207" s="11">
        <f t="shared" si="60"/>
        <v>-35.555555555555557</v>
      </c>
      <c r="P207" s="11">
        <f>P206-P205</f>
        <v>10</v>
      </c>
      <c r="Q207" s="1"/>
    </row>
    <row r="208" spans="1:17" ht="15.75" thickBot="1" x14ac:dyDescent="0.3">
      <c r="A208" s="19" t="s">
        <v>44</v>
      </c>
      <c r="B208" s="20"/>
      <c r="C208" s="21">
        <f t="shared" ref="C208:O208" si="61">C207*C3</f>
        <v>-10222.222222222221</v>
      </c>
      <c r="D208" s="21">
        <f>D207*D3</f>
        <v>-2500</v>
      </c>
      <c r="E208" s="21">
        <f t="shared" si="61"/>
        <v>-8888.8888888888887</v>
      </c>
      <c r="F208" s="21">
        <f>F207*F3</f>
        <v>-500</v>
      </c>
      <c r="G208" s="21">
        <f>G207*G3</f>
        <v>-2450</v>
      </c>
      <c r="H208" s="21">
        <f>H207*H3</f>
        <v>-9777.7777777777792</v>
      </c>
      <c r="I208" s="21">
        <f t="shared" si="61"/>
        <v>-10666.666666666668</v>
      </c>
      <c r="J208" s="21">
        <f>J207*J3</f>
        <v>-2400</v>
      </c>
      <c r="K208" s="21">
        <f>K207*K3</f>
        <v>-14666.666666666668</v>
      </c>
      <c r="L208" s="21">
        <f>L207*L3</f>
        <v>3000</v>
      </c>
      <c r="M208" s="21">
        <f t="shared" si="61"/>
        <v>142000</v>
      </c>
      <c r="N208" s="21">
        <f>N207*N3</f>
        <v>167444.44444444444</v>
      </c>
      <c r="O208" s="21">
        <f t="shared" si="61"/>
        <v>-2666.666666666667</v>
      </c>
      <c r="P208" s="21">
        <f>P207*P3</f>
        <v>1000</v>
      </c>
      <c r="Q208" s="27">
        <f>SUM(C208:P208)</f>
        <v>248705.55555555553</v>
      </c>
    </row>
    <row r="209" spans="1:17" x14ac:dyDescent="0.25">
      <c r="A209" s="10"/>
      <c r="B209" s="10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26" t="s">
        <v>62</v>
      </c>
      <c r="C210" s="1">
        <f t="shared" ref="C210:O210" si="62">C205+C197+C175+C153+C133+C111+C89+C67+C45+C23</f>
        <v>74008.888888888905</v>
      </c>
      <c r="D210" s="1">
        <f>D205+D197+D175+D153+D133+D111+D89+D67+D45+D23</f>
        <v>90500</v>
      </c>
      <c r="E210" s="1">
        <f t="shared" si="62"/>
        <v>64355.555555555547</v>
      </c>
      <c r="F210" s="1">
        <f>F205+F197+F175+F153+F133+F111+F89+F67+F45+F23</f>
        <v>905</v>
      </c>
      <c r="G210" s="1">
        <f>G205+G197+G175+G153+G133+G111+G89+G67+G45+G23</f>
        <v>88690</v>
      </c>
      <c r="H210" s="1">
        <f>H205+H197+H175+H153+H133+H111+H89+H67+H45+H23</f>
        <v>70791.111111111095</v>
      </c>
      <c r="I210" s="1">
        <f t="shared" si="62"/>
        <v>38613.333333333336</v>
      </c>
      <c r="J210" s="1">
        <f>J205+J197+J175+J153+J133+J111+J89+J67+J45+J23</f>
        <v>86880</v>
      </c>
      <c r="K210" s="1">
        <f>K205+K197+K175+K153+K133+K111+K89+K67+K45+K23</f>
        <v>53093.333333333321</v>
      </c>
      <c r="L210" s="1">
        <f>L205+L197+L175+L153+L133+L111+L89+L67+L45+L23</f>
        <v>3620</v>
      </c>
      <c r="M210" s="1">
        <f t="shared" si="62"/>
        <v>19306.666666666668</v>
      </c>
      <c r="N210" s="1">
        <f>N205+N197+N175+N153+N133+N111+N89+N67+N45+N23</f>
        <v>27351.111111111113</v>
      </c>
      <c r="O210" s="1">
        <f t="shared" si="62"/>
        <v>6435.5555555555566</v>
      </c>
      <c r="P210" s="1">
        <f>P205+P197+P175+P153+P133+P111+P89+P67+P45+P23</f>
        <v>1810</v>
      </c>
      <c r="Q210" s="1"/>
    </row>
    <row r="211" spans="1:17" x14ac:dyDescent="0.25">
      <c r="A211" s="26" t="s">
        <v>63</v>
      </c>
      <c r="B211" s="3"/>
      <c r="C211" s="1">
        <f>C198+C206+C176+C154+C134+C112+C90+C68+C46+C24</f>
        <v>92000</v>
      </c>
      <c r="D211" s="1">
        <f>D198+D206+D176+D154+D134+D112+D90+D68+D46+D24</f>
        <v>100000</v>
      </c>
      <c r="E211" s="1">
        <f t="shared" ref="E211:O211" si="63">E198+E206+E176+E154+E134+E112+E90+E68+E46+E24</f>
        <v>80000</v>
      </c>
      <c r="F211" s="1">
        <f>F198+F206+F176+F154+F134+F112+F90+F68+F46+F24</f>
        <v>1000</v>
      </c>
      <c r="G211" s="1">
        <f>G198+G206+G176+G154+G134+G112+G90+G68+G46+G24</f>
        <v>98000</v>
      </c>
      <c r="H211" s="1">
        <f>H198+H206+H176+H154+H134+H112+H90+H68+H46+H24</f>
        <v>88000</v>
      </c>
      <c r="I211" s="1">
        <f t="shared" si="63"/>
        <v>48000</v>
      </c>
      <c r="J211" s="1">
        <f>J198+J206+J176+J154+J134+J112+J90+J68+J46+J24</f>
        <v>96000</v>
      </c>
      <c r="K211" s="1">
        <f>K198+K206+K176+K154+K134+K112+K90+K68+K46+K24</f>
        <v>66000</v>
      </c>
      <c r="L211" s="1">
        <f>L198+L206+L176+L154+L134+L112+L90+L68+L46+L24</f>
        <v>4000</v>
      </c>
      <c r="M211" s="1">
        <f t="shared" si="63"/>
        <v>24000</v>
      </c>
      <c r="N211" s="1">
        <f>N198+N206+N176+N154+N134+N112+N90+N68+N46+N24</f>
        <v>34000</v>
      </c>
      <c r="O211" s="1">
        <f t="shared" si="63"/>
        <v>8000</v>
      </c>
      <c r="P211" s="1">
        <f>P198+P206+P176+P154+P134+P112+P90+P68+P46+P24</f>
        <v>2000</v>
      </c>
      <c r="Q211" s="1"/>
    </row>
    <row r="213" spans="1:17" x14ac:dyDescent="0.25">
      <c r="B213" s="3"/>
      <c r="Q213" s="1">
        <f>SUM(Q1:Q208)</f>
        <v>3393705.555555555</v>
      </c>
    </row>
    <row r="215" spans="1:17" x14ac:dyDescent="0.25">
      <c r="B215" s="3"/>
    </row>
    <row r="217" spans="1:17" x14ac:dyDescent="0.25">
      <c r="B217" s="3"/>
    </row>
  </sheetData>
  <mergeCells count="73">
    <mergeCell ref="A15:A16"/>
    <mergeCell ref="A5:A6"/>
    <mergeCell ref="A7:A8"/>
    <mergeCell ref="A9:A10"/>
    <mergeCell ref="A11:A12"/>
    <mergeCell ref="A13:A14"/>
    <mergeCell ref="A51:A52"/>
    <mergeCell ref="A17:A18"/>
    <mergeCell ref="A19:A20"/>
    <mergeCell ref="A21:A22"/>
    <mergeCell ref="A29:A30"/>
    <mergeCell ref="A31:A32"/>
    <mergeCell ref="A33:A34"/>
    <mergeCell ref="A35:A36"/>
    <mergeCell ref="A37:A38"/>
    <mergeCell ref="A39:A40"/>
    <mergeCell ref="A41:A42"/>
    <mergeCell ref="A43:A44"/>
    <mergeCell ref="A81:A82"/>
    <mergeCell ref="A53:A54"/>
    <mergeCell ref="A55:A56"/>
    <mergeCell ref="A57:A58"/>
    <mergeCell ref="A59:A60"/>
    <mergeCell ref="A61:A62"/>
    <mergeCell ref="A63:A64"/>
    <mergeCell ref="A65:A66"/>
    <mergeCell ref="A73:A74"/>
    <mergeCell ref="A75:A76"/>
    <mergeCell ref="A77:A78"/>
    <mergeCell ref="A79:A80"/>
    <mergeCell ref="A117:A118"/>
    <mergeCell ref="A83:A84"/>
    <mergeCell ref="A85:A86"/>
    <mergeCell ref="A87:A88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47:A148"/>
    <mergeCell ref="A119:A120"/>
    <mergeCell ref="A121:A122"/>
    <mergeCell ref="A123:A124"/>
    <mergeCell ref="A125:A126"/>
    <mergeCell ref="A127:A128"/>
    <mergeCell ref="A129:A130"/>
    <mergeCell ref="A131:A132"/>
    <mergeCell ref="A139:A140"/>
    <mergeCell ref="A141:A142"/>
    <mergeCell ref="A143:A144"/>
    <mergeCell ref="A145:A146"/>
    <mergeCell ref="A183:A184"/>
    <mergeCell ref="A149:A150"/>
    <mergeCell ref="A151:A152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81:A182"/>
    <mergeCell ref="A203:A204"/>
    <mergeCell ref="A185:A186"/>
    <mergeCell ref="A187:A188"/>
    <mergeCell ref="A189:A190"/>
    <mergeCell ref="A191:A192"/>
    <mergeCell ref="A193:A194"/>
    <mergeCell ref="A195:A196"/>
  </mergeCells>
  <conditionalFormatting sqref="C25:P26">
    <cfRule type="cellIs" dxfId="20" priority="21" operator="lessThan">
      <formula>0</formula>
    </cfRule>
  </conditionalFormatting>
  <conditionalFormatting sqref="C25:Q26">
    <cfRule type="cellIs" dxfId="19" priority="19" operator="greaterThanOrEqual">
      <formula>0</formula>
    </cfRule>
    <cfRule type="cellIs" dxfId="18" priority="20" operator="lessThan">
      <formula>0</formula>
    </cfRule>
  </conditionalFormatting>
  <conditionalFormatting sqref="D47:Q48 Q45:Q46">
    <cfRule type="cellIs" dxfId="17" priority="17" operator="greaterThanOrEqual">
      <formula>0</formula>
    </cfRule>
    <cfRule type="cellIs" dxfId="16" priority="18" operator="lessThan">
      <formula>0</formula>
    </cfRule>
  </conditionalFormatting>
  <conditionalFormatting sqref="B69:Q70">
    <cfRule type="cellIs" dxfId="15" priority="3" operator="greaterThanOrEqual">
      <formula>0</formula>
    </cfRule>
    <cfRule type="cellIs" dxfId="14" priority="4" operator="lessThan">
      <formula>0</formula>
    </cfRule>
  </conditionalFormatting>
  <conditionalFormatting sqref="C91:Q92">
    <cfRule type="cellIs" dxfId="13" priority="1" operator="greaterThanOrEqual">
      <formula>0</formula>
    </cfRule>
    <cfRule type="cellIs" dxfId="12" priority="2" operator="lessThan">
      <formula>0</formula>
    </cfRule>
  </conditionalFormatting>
  <conditionalFormatting sqref="C113:Q114">
    <cfRule type="cellIs" dxfId="11" priority="15" operator="greaterThanOrEqual">
      <formula>0</formula>
    </cfRule>
    <cfRule type="cellIs" dxfId="10" priority="16" operator="lessThan">
      <formula>0</formula>
    </cfRule>
  </conditionalFormatting>
  <conditionalFormatting sqref="C135:Q136">
    <cfRule type="cellIs" dxfId="9" priority="13" operator="greaterThanOrEqual">
      <formula>0</formula>
    </cfRule>
    <cfRule type="cellIs" dxfId="8" priority="14" operator="lessThan">
      <formula>0</formula>
    </cfRule>
  </conditionalFormatting>
  <conditionalFormatting sqref="C207:Q208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C199:Q200">
    <cfRule type="cellIs" dxfId="5" priority="7" operator="greaterThanOrEqual">
      <formula>0</formula>
    </cfRule>
    <cfRule type="cellIs" dxfId="4" priority="8" operator="lessThan">
      <formula>0</formula>
    </cfRule>
  </conditionalFormatting>
  <conditionalFormatting sqref="C177:Q178">
    <cfRule type="cellIs" dxfId="3" priority="9" operator="greaterThanOrEqual">
      <formula>0</formula>
    </cfRule>
    <cfRule type="cellIs" dxfId="2" priority="10" operator="lessThan">
      <formula>0</formula>
    </cfRule>
  </conditionalFormatting>
  <conditionalFormatting sqref="C155:Q156">
    <cfRule type="cellIs" dxfId="1" priority="11" operator="greaterThanOrEqual">
      <formula>0</formula>
    </cfRule>
    <cfRule type="cellIs" dxfId="0" priority="12" operator="lessThan">
      <formula>0</formula>
    </cfRule>
  </conditionalFormatting>
  <pageMargins left="0" right="0" top="0" bottom="0" header="0" footer="0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Détail</vt:lpstr>
      <vt:lpstr>Macro</vt:lpstr>
      <vt:lpstr>Feuil2</vt:lpstr>
      <vt:lpstr>Feuil3</vt:lpstr>
      <vt:lpstr>Macro!Bois</vt:lpstr>
      <vt:lpstr>Bois</vt:lpstr>
    </vt:vector>
  </TitlesOfParts>
  <Company>Prodware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prodware</dc:creator>
  <cp:lastModifiedBy>Dovahkiin</cp:lastModifiedBy>
  <cp:lastPrinted>2012-10-11T14:50:18Z</cp:lastPrinted>
  <dcterms:created xsi:type="dcterms:W3CDTF">2012-10-09T12:34:50Z</dcterms:created>
  <dcterms:modified xsi:type="dcterms:W3CDTF">2012-10-21T23:41:48Z</dcterms:modified>
</cp:coreProperties>
</file>