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8515" windowHeight="12840"/>
  </bookViews>
  <sheets>
    <sheet name="Feuil1" sheetId="1" r:id="rId1"/>
    <sheet name="Feuil2" sheetId="2" r:id="rId2"/>
    <sheet name="Feuil3" sheetId="3" r:id="rId3"/>
  </sheets>
  <calcPr calcId="145621"/>
</workbook>
</file>

<file path=xl/calcChain.xml><?xml version="1.0" encoding="utf-8"?>
<calcChain xmlns="http://schemas.openxmlformats.org/spreadsheetml/2006/main">
  <c r="T207" i="1" l="1"/>
  <c r="K207" i="1"/>
  <c r="K182" i="1"/>
  <c r="T157" i="1"/>
  <c r="O157" i="1"/>
  <c r="O134" i="1"/>
  <c r="O133" i="1"/>
  <c r="T133" i="1"/>
  <c r="S134" i="1"/>
  <c r="J222" i="1"/>
  <c r="I209" i="1"/>
  <c r="R222" i="1"/>
  <c r="J221" i="1"/>
  <c r="M234" i="1"/>
  <c r="N234" i="1" s="1"/>
  <c r="M235" i="1"/>
  <c r="N235" i="1"/>
  <c r="M236" i="1"/>
  <c r="N236" i="1"/>
  <c r="M237" i="1"/>
  <c r="N237" i="1"/>
  <c r="M238" i="1"/>
  <c r="N238" i="1"/>
  <c r="V66" i="1"/>
  <c r="Q238" i="1"/>
  <c r="L238" i="1"/>
  <c r="H238" i="1"/>
  <c r="Q237" i="1"/>
  <c r="L237" i="1"/>
  <c r="H237" i="1"/>
  <c r="Q236" i="1"/>
  <c r="T224" i="1" s="1"/>
  <c r="L236" i="1"/>
  <c r="H236" i="1"/>
  <c r="Q235" i="1"/>
  <c r="Q223" i="1" s="1"/>
  <c r="L235" i="1"/>
  <c r="H235" i="1"/>
  <c r="Q234" i="1"/>
  <c r="L234" i="1"/>
  <c r="H234" i="1"/>
  <c r="I234" i="1" s="1"/>
  <c r="J234" i="1" s="1"/>
  <c r="Q233" i="1"/>
  <c r="R233" i="1" s="1"/>
  <c r="S233" i="1" s="1"/>
  <c r="L233" i="1"/>
  <c r="M233" i="1" s="1"/>
  <c r="N233" i="1" s="1"/>
  <c r="H233" i="1"/>
  <c r="I233" i="1" s="1"/>
  <c r="J233" i="1" s="1"/>
  <c r="Q232" i="1"/>
  <c r="T220" i="1" s="1"/>
  <c r="L232" i="1"/>
  <c r="M232" i="1" s="1"/>
  <c r="N232" i="1" s="1"/>
  <c r="O232" i="1" s="1"/>
  <c r="H232" i="1"/>
  <c r="I232" i="1" s="1"/>
  <c r="J232" i="1" s="1"/>
  <c r="K232" i="1" s="1"/>
  <c r="E232" i="1"/>
  <c r="E236" i="1" s="1"/>
  <c r="F236" i="1" s="1"/>
  <c r="L226" i="1"/>
  <c r="M226" i="1" s="1"/>
  <c r="N226" i="1" s="1"/>
  <c r="H226" i="1"/>
  <c r="E226" i="1"/>
  <c r="F226" i="1" s="1"/>
  <c r="L225" i="1"/>
  <c r="M225" i="1" s="1"/>
  <c r="N225" i="1" s="1"/>
  <c r="H225" i="1"/>
  <c r="E225" i="1"/>
  <c r="F225" i="1" s="1"/>
  <c r="L224" i="1"/>
  <c r="M224" i="1" s="1"/>
  <c r="N224" i="1" s="1"/>
  <c r="H224" i="1"/>
  <c r="E224" i="1"/>
  <c r="F224" i="1" s="1"/>
  <c r="L223" i="1"/>
  <c r="M223" i="1" s="1"/>
  <c r="N223" i="1" s="1"/>
  <c r="H223" i="1"/>
  <c r="E223" i="1"/>
  <c r="F223" i="1" s="1"/>
  <c r="L222" i="1"/>
  <c r="M222" i="1" s="1"/>
  <c r="N222" i="1" s="1"/>
  <c r="H222" i="1"/>
  <c r="I222" i="1" s="1"/>
  <c r="E222" i="1"/>
  <c r="F222" i="1" s="1"/>
  <c r="L221" i="1"/>
  <c r="M221" i="1" s="1"/>
  <c r="N221" i="1" s="1"/>
  <c r="H221" i="1"/>
  <c r="I221" i="1" s="1"/>
  <c r="E221" i="1"/>
  <c r="F221" i="1" s="1"/>
  <c r="L220" i="1"/>
  <c r="M220" i="1" s="1"/>
  <c r="N220" i="1" s="1"/>
  <c r="H220" i="1"/>
  <c r="I220" i="1" s="1"/>
  <c r="J220" i="1" s="1"/>
  <c r="F220" i="1"/>
  <c r="Q212" i="1"/>
  <c r="L212" i="1"/>
  <c r="M212" i="1" s="1"/>
  <c r="N212" i="1" s="1"/>
  <c r="H212" i="1"/>
  <c r="Q211" i="1"/>
  <c r="Q199" i="1" s="1"/>
  <c r="V199" i="1" s="1"/>
  <c r="L211" i="1"/>
  <c r="M211" i="1" s="1"/>
  <c r="N211" i="1" s="1"/>
  <c r="H211" i="1"/>
  <c r="Q210" i="1"/>
  <c r="T198" i="1" s="1"/>
  <c r="L210" i="1"/>
  <c r="M210" i="1" s="1"/>
  <c r="N210" i="1" s="1"/>
  <c r="H210" i="1"/>
  <c r="Q209" i="1"/>
  <c r="Q197" i="1" s="1"/>
  <c r="L209" i="1"/>
  <c r="M209" i="1" s="1"/>
  <c r="N209" i="1" s="1"/>
  <c r="H209" i="1"/>
  <c r="Q208" i="1"/>
  <c r="T196" i="1" s="1"/>
  <c r="L208" i="1"/>
  <c r="M208" i="1" s="1"/>
  <c r="N208" i="1" s="1"/>
  <c r="I208" i="1"/>
  <c r="J208" i="1" s="1"/>
  <c r="H208" i="1"/>
  <c r="Q207" i="1"/>
  <c r="R207" i="1" s="1"/>
  <c r="S207" i="1" s="1"/>
  <c r="L207" i="1"/>
  <c r="M207" i="1" s="1"/>
  <c r="N207" i="1" s="1"/>
  <c r="H207" i="1"/>
  <c r="I207" i="1" s="1"/>
  <c r="J207" i="1" s="1"/>
  <c r="Q206" i="1"/>
  <c r="T194" i="1" s="1"/>
  <c r="L206" i="1"/>
  <c r="M206" i="1" s="1"/>
  <c r="N206" i="1" s="1"/>
  <c r="O206" i="1" s="1"/>
  <c r="H206" i="1"/>
  <c r="I206" i="1" s="1"/>
  <c r="J206" i="1" s="1"/>
  <c r="K206" i="1" s="1"/>
  <c r="E206" i="1"/>
  <c r="E210" i="1" s="1"/>
  <c r="F210" i="1" s="1"/>
  <c r="T200" i="1"/>
  <c r="U200" i="1" s="1"/>
  <c r="Q200" i="1"/>
  <c r="L200" i="1"/>
  <c r="M200" i="1" s="1"/>
  <c r="N200" i="1" s="1"/>
  <c r="H200" i="1"/>
  <c r="E200" i="1"/>
  <c r="F200" i="1" s="1"/>
  <c r="L199" i="1"/>
  <c r="M199" i="1" s="1"/>
  <c r="N199" i="1" s="1"/>
  <c r="H199" i="1"/>
  <c r="E199" i="1"/>
  <c r="F199" i="1" s="1"/>
  <c r="L198" i="1"/>
  <c r="M198" i="1" s="1"/>
  <c r="N198" i="1" s="1"/>
  <c r="H198" i="1"/>
  <c r="E198" i="1"/>
  <c r="F198" i="1" s="1"/>
  <c r="L197" i="1"/>
  <c r="M197" i="1" s="1"/>
  <c r="N197" i="1" s="1"/>
  <c r="H197" i="1"/>
  <c r="I197" i="1" s="1"/>
  <c r="J197" i="1" s="1"/>
  <c r="E197" i="1"/>
  <c r="F197" i="1" s="1"/>
  <c r="L196" i="1"/>
  <c r="M196" i="1" s="1"/>
  <c r="N196" i="1" s="1"/>
  <c r="H196" i="1"/>
  <c r="I196" i="1" s="1"/>
  <c r="J196" i="1" s="1"/>
  <c r="E196" i="1"/>
  <c r="F196" i="1" s="1"/>
  <c r="Q195" i="1"/>
  <c r="V195" i="1" s="1"/>
  <c r="L195" i="1"/>
  <c r="M195" i="1" s="1"/>
  <c r="N195" i="1" s="1"/>
  <c r="H195" i="1"/>
  <c r="I195" i="1" s="1"/>
  <c r="J195" i="1" s="1"/>
  <c r="E195" i="1"/>
  <c r="F195" i="1" s="1"/>
  <c r="L194" i="1"/>
  <c r="M194" i="1" s="1"/>
  <c r="N194" i="1" s="1"/>
  <c r="H194" i="1"/>
  <c r="I194" i="1" s="1"/>
  <c r="J194" i="1" s="1"/>
  <c r="F194" i="1"/>
  <c r="Q186" i="1"/>
  <c r="L186" i="1"/>
  <c r="M186" i="1" s="1"/>
  <c r="N186" i="1" s="1"/>
  <c r="H186" i="1"/>
  <c r="Q185" i="1"/>
  <c r="R185" i="1" s="1"/>
  <c r="S185" i="1" s="1"/>
  <c r="L185" i="1"/>
  <c r="M185" i="1" s="1"/>
  <c r="N185" i="1" s="1"/>
  <c r="H185" i="1"/>
  <c r="I185" i="1" s="1"/>
  <c r="J185" i="1" s="1"/>
  <c r="Q184" i="1"/>
  <c r="T172" i="1" s="1"/>
  <c r="L184" i="1"/>
  <c r="M184" i="1" s="1"/>
  <c r="N184" i="1" s="1"/>
  <c r="H184" i="1"/>
  <c r="I184" i="1" s="1"/>
  <c r="J184" i="1" s="1"/>
  <c r="Q183" i="1"/>
  <c r="Q171" i="1" s="1"/>
  <c r="L183" i="1"/>
  <c r="M183" i="1" s="1"/>
  <c r="N183" i="1" s="1"/>
  <c r="H183" i="1"/>
  <c r="I183" i="1" s="1"/>
  <c r="J183" i="1" s="1"/>
  <c r="Q182" i="1"/>
  <c r="R182" i="1" s="1"/>
  <c r="S182" i="1" s="1"/>
  <c r="L182" i="1"/>
  <c r="M182" i="1" s="1"/>
  <c r="N182" i="1" s="1"/>
  <c r="H182" i="1"/>
  <c r="I182" i="1" s="1"/>
  <c r="J182" i="1" s="1"/>
  <c r="Q181" i="1"/>
  <c r="R181" i="1" s="1"/>
  <c r="S181" i="1" s="1"/>
  <c r="T181" i="1" s="1"/>
  <c r="L181" i="1"/>
  <c r="M181" i="1" s="1"/>
  <c r="N181" i="1" s="1"/>
  <c r="O181" i="1" s="1"/>
  <c r="H181" i="1"/>
  <c r="I181" i="1" s="1"/>
  <c r="J181" i="1" s="1"/>
  <c r="K181" i="1" s="1"/>
  <c r="Q180" i="1"/>
  <c r="T168" i="1" s="1"/>
  <c r="L180" i="1"/>
  <c r="M180" i="1" s="1"/>
  <c r="N180" i="1" s="1"/>
  <c r="O180" i="1" s="1"/>
  <c r="H180" i="1"/>
  <c r="I180" i="1" s="1"/>
  <c r="J180" i="1" s="1"/>
  <c r="K180" i="1" s="1"/>
  <c r="E180" i="1"/>
  <c r="F180" i="1" s="1"/>
  <c r="Q174" i="1"/>
  <c r="L174" i="1"/>
  <c r="M174" i="1" s="1"/>
  <c r="N174" i="1" s="1"/>
  <c r="H174" i="1"/>
  <c r="E174" i="1"/>
  <c r="F174" i="1" s="1"/>
  <c r="L173" i="1"/>
  <c r="M173" i="1" s="1"/>
  <c r="N173" i="1" s="1"/>
  <c r="H173" i="1"/>
  <c r="I173" i="1" s="1"/>
  <c r="J173" i="1" s="1"/>
  <c r="E173" i="1"/>
  <c r="F173" i="1" s="1"/>
  <c r="L172" i="1"/>
  <c r="M172" i="1" s="1"/>
  <c r="N172" i="1" s="1"/>
  <c r="H172" i="1"/>
  <c r="I172" i="1" s="1"/>
  <c r="J172" i="1" s="1"/>
  <c r="E172" i="1"/>
  <c r="F172" i="1" s="1"/>
  <c r="L171" i="1"/>
  <c r="M171" i="1" s="1"/>
  <c r="N171" i="1" s="1"/>
  <c r="H171" i="1"/>
  <c r="I171" i="1" s="1"/>
  <c r="J171" i="1" s="1"/>
  <c r="E171" i="1"/>
  <c r="F171" i="1" s="1"/>
  <c r="L170" i="1"/>
  <c r="M170" i="1" s="1"/>
  <c r="N170" i="1" s="1"/>
  <c r="H170" i="1"/>
  <c r="I170" i="1" s="1"/>
  <c r="J170" i="1" s="1"/>
  <c r="E170" i="1"/>
  <c r="F170" i="1" s="1"/>
  <c r="L169" i="1"/>
  <c r="M169" i="1" s="1"/>
  <c r="N169" i="1" s="1"/>
  <c r="H169" i="1"/>
  <c r="I169" i="1" s="1"/>
  <c r="J169" i="1" s="1"/>
  <c r="E169" i="1"/>
  <c r="F169" i="1" s="1"/>
  <c r="L168" i="1"/>
  <c r="M168" i="1" s="1"/>
  <c r="N168" i="1" s="1"/>
  <c r="H168" i="1"/>
  <c r="I168" i="1" s="1"/>
  <c r="J168" i="1" s="1"/>
  <c r="F168" i="1"/>
  <c r="Q160" i="1"/>
  <c r="R160" i="1" s="1"/>
  <c r="S160" i="1" s="1"/>
  <c r="L160" i="1"/>
  <c r="M160" i="1" s="1"/>
  <c r="N160" i="1" s="1"/>
  <c r="H160" i="1"/>
  <c r="I160" i="1" s="1"/>
  <c r="J160" i="1" s="1"/>
  <c r="Q159" i="1"/>
  <c r="R159" i="1" s="1"/>
  <c r="S159" i="1" s="1"/>
  <c r="L159" i="1"/>
  <c r="M159" i="1" s="1"/>
  <c r="N159" i="1" s="1"/>
  <c r="H159" i="1"/>
  <c r="I159" i="1" s="1"/>
  <c r="J159" i="1" s="1"/>
  <c r="Q158" i="1"/>
  <c r="T146" i="1" s="1"/>
  <c r="L158" i="1"/>
  <c r="M158" i="1" s="1"/>
  <c r="N158" i="1" s="1"/>
  <c r="H158" i="1"/>
  <c r="I158" i="1" s="1"/>
  <c r="J158" i="1" s="1"/>
  <c r="Q157" i="1"/>
  <c r="Q145" i="1" s="1"/>
  <c r="L157" i="1"/>
  <c r="M157" i="1" s="1"/>
  <c r="N157" i="1" s="1"/>
  <c r="H157" i="1"/>
  <c r="I157" i="1" s="1"/>
  <c r="J157" i="1" s="1"/>
  <c r="K157" i="1" s="1"/>
  <c r="Q156" i="1"/>
  <c r="R156" i="1" s="1"/>
  <c r="S156" i="1" s="1"/>
  <c r="T156" i="1" s="1"/>
  <c r="L156" i="1"/>
  <c r="M156" i="1" s="1"/>
  <c r="N156" i="1" s="1"/>
  <c r="O156" i="1" s="1"/>
  <c r="H156" i="1"/>
  <c r="I156" i="1" s="1"/>
  <c r="J156" i="1" s="1"/>
  <c r="K156" i="1" s="1"/>
  <c r="Q155" i="1"/>
  <c r="R155" i="1" s="1"/>
  <c r="S155" i="1" s="1"/>
  <c r="T155" i="1" s="1"/>
  <c r="L155" i="1"/>
  <c r="M155" i="1" s="1"/>
  <c r="N155" i="1" s="1"/>
  <c r="O155" i="1" s="1"/>
  <c r="H155" i="1"/>
  <c r="I155" i="1" s="1"/>
  <c r="J155" i="1" s="1"/>
  <c r="K155" i="1" s="1"/>
  <c r="Q154" i="1"/>
  <c r="T142" i="1" s="1"/>
  <c r="L154" i="1"/>
  <c r="M154" i="1" s="1"/>
  <c r="N154" i="1" s="1"/>
  <c r="O154" i="1" s="1"/>
  <c r="H154" i="1"/>
  <c r="I154" i="1" s="1"/>
  <c r="J154" i="1" s="1"/>
  <c r="K154" i="1" s="1"/>
  <c r="E154" i="1"/>
  <c r="F154" i="1" s="1"/>
  <c r="L148" i="1"/>
  <c r="M148" i="1" s="1"/>
  <c r="N148" i="1" s="1"/>
  <c r="H148" i="1"/>
  <c r="I148" i="1" s="1"/>
  <c r="J148" i="1" s="1"/>
  <c r="E148" i="1"/>
  <c r="F148" i="1" s="1"/>
  <c r="T147" i="1"/>
  <c r="U147" i="1" s="1"/>
  <c r="L147" i="1"/>
  <c r="M147" i="1" s="1"/>
  <c r="N147" i="1" s="1"/>
  <c r="H147" i="1"/>
  <c r="I147" i="1" s="1"/>
  <c r="J147" i="1" s="1"/>
  <c r="E147" i="1"/>
  <c r="F147" i="1" s="1"/>
  <c r="L146" i="1"/>
  <c r="M146" i="1" s="1"/>
  <c r="N146" i="1" s="1"/>
  <c r="H146" i="1"/>
  <c r="I146" i="1" s="1"/>
  <c r="J146" i="1" s="1"/>
  <c r="E146" i="1"/>
  <c r="F146" i="1" s="1"/>
  <c r="L145" i="1"/>
  <c r="M145" i="1" s="1"/>
  <c r="N145" i="1" s="1"/>
  <c r="H145" i="1"/>
  <c r="I145" i="1" s="1"/>
  <c r="J145" i="1" s="1"/>
  <c r="E145" i="1"/>
  <c r="F145" i="1" s="1"/>
  <c r="Q144" i="1"/>
  <c r="V144" i="1" s="1"/>
  <c r="L144" i="1"/>
  <c r="M144" i="1" s="1"/>
  <c r="N144" i="1" s="1"/>
  <c r="H144" i="1"/>
  <c r="I144" i="1" s="1"/>
  <c r="J144" i="1" s="1"/>
  <c r="E144" i="1"/>
  <c r="F144" i="1" s="1"/>
  <c r="L143" i="1"/>
  <c r="M143" i="1" s="1"/>
  <c r="N143" i="1" s="1"/>
  <c r="H143" i="1"/>
  <c r="I143" i="1" s="1"/>
  <c r="J143" i="1" s="1"/>
  <c r="E143" i="1"/>
  <c r="F143" i="1" s="1"/>
  <c r="L142" i="1"/>
  <c r="M142" i="1" s="1"/>
  <c r="N142" i="1" s="1"/>
  <c r="I142" i="1"/>
  <c r="J142" i="1" s="1"/>
  <c r="H142" i="1"/>
  <c r="F142" i="1"/>
  <c r="Q134" i="1"/>
  <c r="R134" i="1" s="1"/>
  <c r="L134" i="1"/>
  <c r="M134" i="1" s="1"/>
  <c r="N134" i="1" s="1"/>
  <c r="H134" i="1"/>
  <c r="I134" i="1" s="1"/>
  <c r="J134" i="1" s="1"/>
  <c r="K134" i="1" s="1"/>
  <c r="Q133" i="1"/>
  <c r="Q121" i="1" s="1"/>
  <c r="L133" i="1"/>
  <c r="M133" i="1" s="1"/>
  <c r="N133" i="1" s="1"/>
  <c r="H133" i="1"/>
  <c r="I133" i="1" s="1"/>
  <c r="J133" i="1" s="1"/>
  <c r="K133" i="1" s="1"/>
  <c r="E133" i="1"/>
  <c r="F133" i="1" s="1"/>
  <c r="Q132" i="1"/>
  <c r="T120" i="1" s="1"/>
  <c r="L132" i="1"/>
  <c r="M132" i="1" s="1"/>
  <c r="N132" i="1" s="1"/>
  <c r="O132" i="1" s="1"/>
  <c r="H132" i="1"/>
  <c r="I132" i="1" s="1"/>
  <c r="J132" i="1" s="1"/>
  <c r="K132" i="1" s="1"/>
  <c r="Q131" i="1"/>
  <c r="T119" i="1" s="1"/>
  <c r="L131" i="1"/>
  <c r="M131" i="1" s="1"/>
  <c r="N131" i="1" s="1"/>
  <c r="O131" i="1" s="1"/>
  <c r="H131" i="1"/>
  <c r="I131" i="1" s="1"/>
  <c r="J131" i="1" s="1"/>
  <c r="K131" i="1" s="1"/>
  <c r="Q130" i="1"/>
  <c r="R130" i="1" s="1"/>
  <c r="S130" i="1" s="1"/>
  <c r="T130" i="1" s="1"/>
  <c r="L130" i="1"/>
  <c r="M130" i="1" s="1"/>
  <c r="N130" i="1" s="1"/>
  <c r="O130" i="1" s="1"/>
  <c r="H130" i="1"/>
  <c r="I130" i="1" s="1"/>
  <c r="J130" i="1" s="1"/>
  <c r="K130" i="1" s="1"/>
  <c r="Q129" i="1"/>
  <c r="Q117" i="1" s="1"/>
  <c r="L129" i="1"/>
  <c r="M129" i="1" s="1"/>
  <c r="N129" i="1" s="1"/>
  <c r="O129" i="1" s="1"/>
  <c r="H129" i="1"/>
  <c r="I129" i="1" s="1"/>
  <c r="J129" i="1" s="1"/>
  <c r="K129" i="1" s="1"/>
  <c r="Q128" i="1"/>
  <c r="T116" i="1" s="1"/>
  <c r="L128" i="1"/>
  <c r="M128" i="1" s="1"/>
  <c r="N128" i="1" s="1"/>
  <c r="O128" i="1" s="1"/>
  <c r="H128" i="1"/>
  <c r="I128" i="1" s="1"/>
  <c r="J128" i="1" s="1"/>
  <c r="K128" i="1" s="1"/>
  <c r="E128" i="1"/>
  <c r="E132" i="1" s="1"/>
  <c r="F132" i="1" s="1"/>
  <c r="T122" i="1"/>
  <c r="U122" i="1" s="1"/>
  <c r="Q122" i="1"/>
  <c r="V122" i="1" s="1"/>
  <c r="L122" i="1"/>
  <c r="M122" i="1" s="1"/>
  <c r="N122" i="1" s="1"/>
  <c r="H122" i="1"/>
  <c r="I122" i="1" s="1"/>
  <c r="J122" i="1" s="1"/>
  <c r="E122" i="1"/>
  <c r="F122" i="1" s="1"/>
  <c r="L121" i="1"/>
  <c r="M121" i="1" s="1"/>
  <c r="N121" i="1" s="1"/>
  <c r="H121" i="1"/>
  <c r="I121" i="1" s="1"/>
  <c r="J121" i="1" s="1"/>
  <c r="E121" i="1"/>
  <c r="F121" i="1" s="1"/>
  <c r="L120" i="1"/>
  <c r="M120" i="1" s="1"/>
  <c r="N120" i="1" s="1"/>
  <c r="H120" i="1"/>
  <c r="I120" i="1" s="1"/>
  <c r="J120" i="1" s="1"/>
  <c r="E120" i="1"/>
  <c r="F120" i="1" s="1"/>
  <c r="L119" i="1"/>
  <c r="M119" i="1" s="1"/>
  <c r="N119" i="1" s="1"/>
  <c r="H119" i="1"/>
  <c r="I119" i="1" s="1"/>
  <c r="J119" i="1" s="1"/>
  <c r="E119" i="1"/>
  <c r="F119" i="1" s="1"/>
  <c r="L118" i="1"/>
  <c r="M118" i="1" s="1"/>
  <c r="N118" i="1" s="1"/>
  <c r="H118" i="1"/>
  <c r="I118" i="1" s="1"/>
  <c r="J118" i="1" s="1"/>
  <c r="E118" i="1"/>
  <c r="F118" i="1" s="1"/>
  <c r="L117" i="1"/>
  <c r="M117" i="1" s="1"/>
  <c r="N117" i="1" s="1"/>
  <c r="H117" i="1"/>
  <c r="I117" i="1" s="1"/>
  <c r="J117" i="1" s="1"/>
  <c r="E117" i="1"/>
  <c r="F117" i="1" s="1"/>
  <c r="L116" i="1"/>
  <c r="M116" i="1" s="1"/>
  <c r="N116" i="1" s="1"/>
  <c r="H116" i="1"/>
  <c r="I116" i="1" s="1"/>
  <c r="J116" i="1" s="1"/>
  <c r="F116" i="1"/>
  <c r="Q108" i="1"/>
  <c r="R108" i="1" s="1"/>
  <c r="S108" i="1" s="1"/>
  <c r="T108" i="1" s="1"/>
  <c r="L108" i="1"/>
  <c r="M108" i="1" s="1"/>
  <c r="N108" i="1" s="1"/>
  <c r="O108" i="1" s="1"/>
  <c r="H108" i="1"/>
  <c r="I108" i="1" s="1"/>
  <c r="J108" i="1" s="1"/>
  <c r="K108" i="1" s="1"/>
  <c r="Q107" i="1"/>
  <c r="Q95" i="1" s="1"/>
  <c r="L107" i="1"/>
  <c r="M107" i="1" s="1"/>
  <c r="N107" i="1" s="1"/>
  <c r="O107" i="1" s="1"/>
  <c r="H107" i="1"/>
  <c r="I107" i="1" s="1"/>
  <c r="J107" i="1" s="1"/>
  <c r="K107" i="1" s="1"/>
  <c r="E107" i="1"/>
  <c r="F107" i="1" s="1"/>
  <c r="Q106" i="1"/>
  <c r="R106" i="1" s="1"/>
  <c r="S106" i="1" s="1"/>
  <c r="T106" i="1" s="1"/>
  <c r="L106" i="1"/>
  <c r="M106" i="1" s="1"/>
  <c r="N106" i="1" s="1"/>
  <c r="O106" i="1" s="1"/>
  <c r="H106" i="1"/>
  <c r="I106" i="1" s="1"/>
  <c r="J106" i="1" s="1"/>
  <c r="K106" i="1" s="1"/>
  <c r="Q105" i="1"/>
  <c r="R105" i="1" s="1"/>
  <c r="S105" i="1" s="1"/>
  <c r="T105" i="1" s="1"/>
  <c r="L105" i="1"/>
  <c r="M105" i="1" s="1"/>
  <c r="N105" i="1" s="1"/>
  <c r="O105" i="1" s="1"/>
  <c r="I105" i="1"/>
  <c r="J105" i="1" s="1"/>
  <c r="K105" i="1" s="1"/>
  <c r="H105" i="1"/>
  <c r="Q104" i="1"/>
  <c r="R104" i="1" s="1"/>
  <c r="S104" i="1" s="1"/>
  <c r="T104" i="1" s="1"/>
  <c r="L104" i="1"/>
  <c r="M104" i="1" s="1"/>
  <c r="N104" i="1" s="1"/>
  <c r="O104" i="1" s="1"/>
  <c r="H104" i="1"/>
  <c r="I104" i="1" s="1"/>
  <c r="J104" i="1" s="1"/>
  <c r="K104" i="1" s="1"/>
  <c r="Q103" i="1"/>
  <c r="Q91" i="1" s="1"/>
  <c r="L103" i="1"/>
  <c r="M103" i="1" s="1"/>
  <c r="N103" i="1" s="1"/>
  <c r="O103" i="1" s="1"/>
  <c r="H103" i="1"/>
  <c r="I103" i="1" s="1"/>
  <c r="J103" i="1" s="1"/>
  <c r="K103" i="1" s="1"/>
  <c r="Q102" i="1"/>
  <c r="T90" i="1" s="1"/>
  <c r="S90" i="1" s="1"/>
  <c r="L102" i="1"/>
  <c r="M102" i="1" s="1"/>
  <c r="N102" i="1" s="1"/>
  <c r="O102" i="1" s="1"/>
  <c r="H102" i="1"/>
  <c r="I102" i="1" s="1"/>
  <c r="J102" i="1" s="1"/>
  <c r="K102" i="1" s="1"/>
  <c r="E102" i="1"/>
  <c r="E106" i="1" s="1"/>
  <c r="F106" i="1" s="1"/>
  <c r="L96" i="1"/>
  <c r="M96" i="1" s="1"/>
  <c r="N96" i="1" s="1"/>
  <c r="H96" i="1"/>
  <c r="I96" i="1" s="1"/>
  <c r="J96" i="1" s="1"/>
  <c r="E96" i="1"/>
  <c r="F96" i="1" s="1"/>
  <c r="L95" i="1"/>
  <c r="M95" i="1" s="1"/>
  <c r="N95" i="1" s="1"/>
  <c r="H95" i="1"/>
  <c r="I95" i="1" s="1"/>
  <c r="J95" i="1" s="1"/>
  <c r="F95" i="1"/>
  <c r="E95" i="1"/>
  <c r="L94" i="1"/>
  <c r="M94" i="1" s="1"/>
  <c r="N94" i="1" s="1"/>
  <c r="H94" i="1"/>
  <c r="I94" i="1" s="1"/>
  <c r="J94" i="1" s="1"/>
  <c r="E94" i="1"/>
  <c r="F94" i="1" s="1"/>
  <c r="Q93" i="1"/>
  <c r="V93" i="1" s="1"/>
  <c r="L93" i="1"/>
  <c r="M93" i="1" s="1"/>
  <c r="N93" i="1" s="1"/>
  <c r="H93" i="1"/>
  <c r="I93" i="1" s="1"/>
  <c r="J93" i="1" s="1"/>
  <c r="E93" i="1"/>
  <c r="F93" i="1" s="1"/>
  <c r="L92" i="1"/>
  <c r="M92" i="1" s="1"/>
  <c r="N92" i="1" s="1"/>
  <c r="H92" i="1"/>
  <c r="I92" i="1" s="1"/>
  <c r="J92" i="1" s="1"/>
  <c r="E92" i="1"/>
  <c r="F92" i="1" s="1"/>
  <c r="L91" i="1"/>
  <c r="M91" i="1" s="1"/>
  <c r="N91" i="1" s="1"/>
  <c r="H91" i="1"/>
  <c r="I91" i="1" s="1"/>
  <c r="J91" i="1" s="1"/>
  <c r="E91" i="1"/>
  <c r="F91" i="1" s="1"/>
  <c r="L90" i="1"/>
  <c r="M90" i="1" s="1"/>
  <c r="N90" i="1" s="1"/>
  <c r="H90" i="1"/>
  <c r="I90" i="1" s="1"/>
  <c r="J90" i="1" s="1"/>
  <c r="F90" i="1"/>
  <c r="V65" i="1"/>
  <c r="V70" i="1"/>
  <c r="S65" i="1"/>
  <c r="Q82" i="1"/>
  <c r="Q70" i="1" s="1"/>
  <c r="F69" i="1"/>
  <c r="E76" i="1"/>
  <c r="E70" i="1"/>
  <c r="L82" i="1"/>
  <c r="M82" i="1" s="1"/>
  <c r="N82" i="1" s="1"/>
  <c r="O82" i="1" s="1"/>
  <c r="H82" i="1"/>
  <c r="I82" i="1" s="1"/>
  <c r="J82" i="1" s="1"/>
  <c r="K82" i="1" s="1"/>
  <c r="Q81" i="1"/>
  <c r="Q69" i="1" s="1"/>
  <c r="R69" i="1" s="1"/>
  <c r="L81" i="1"/>
  <c r="M81" i="1" s="1"/>
  <c r="N81" i="1" s="1"/>
  <c r="O81" i="1" s="1"/>
  <c r="H81" i="1"/>
  <c r="I81" i="1" s="1"/>
  <c r="J81" i="1" s="1"/>
  <c r="K81" i="1" s="1"/>
  <c r="Q80" i="1"/>
  <c r="Q68" i="1" s="1"/>
  <c r="R68" i="1" s="1"/>
  <c r="L80" i="1"/>
  <c r="M80" i="1" s="1"/>
  <c r="N80" i="1" s="1"/>
  <c r="O80" i="1" s="1"/>
  <c r="H80" i="1"/>
  <c r="I80" i="1" s="1"/>
  <c r="J80" i="1" s="1"/>
  <c r="K80" i="1" s="1"/>
  <c r="Q79" i="1"/>
  <c r="Q67" i="1" s="1"/>
  <c r="R67" i="1" s="1"/>
  <c r="L79" i="1"/>
  <c r="M79" i="1" s="1"/>
  <c r="N79" i="1" s="1"/>
  <c r="O79" i="1" s="1"/>
  <c r="H79" i="1"/>
  <c r="I79" i="1" s="1"/>
  <c r="J79" i="1" s="1"/>
  <c r="K79" i="1" s="1"/>
  <c r="Q78" i="1"/>
  <c r="L78" i="1"/>
  <c r="M78" i="1" s="1"/>
  <c r="N78" i="1" s="1"/>
  <c r="O78" i="1" s="1"/>
  <c r="H78" i="1"/>
  <c r="I78" i="1" s="1"/>
  <c r="J78" i="1" s="1"/>
  <c r="K78" i="1" s="1"/>
  <c r="Q77" i="1"/>
  <c r="Q65" i="1" s="1"/>
  <c r="R65" i="1" s="1"/>
  <c r="L77" i="1"/>
  <c r="M77" i="1" s="1"/>
  <c r="N77" i="1" s="1"/>
  <c r="O77" i="1" s="1"/>
  <c r="H77" i="1"/>
  <c r="I77" i="1" s="1"/>
  <c r="J77" i="1" s="1"/>
  <c r="K77" i="1" s="1"/>
  <c r="Q76" i="1"/>
  <c r="L76" i="1"/>
  <c r="M76" i="1" s="1"/>
  <c r="N76" i="1" s="1"/>
  <c r="O76" i="1" s="1"/>
  <c r="H76" i="1"/>
  <c r="I76" i="1" s="1"/>
  <c r="J76" i="1" s="1"/>
  <c r="K76" i="1" s="1"/>
  <c r="L70" i="1"/>
  <c r="M70" i="1" s="1"/>
  <c r="N70" i="1" s="1"/>
  <c r="H70" i="1"/>
  <c r="I70" i="1" s="1"/>
  <c r="L69" i="1"/>
  <c r="M69" i="1" s="1"/>
  <c r="N69" i="1" s="1"/>
  <c r="H69" i="1"/>
  <c r="I69" i="1" s="1"/>
  <c r="J69" i="1" s="1"/>
  <c r="L68" i="1"/>
  <c r="M68" i="1" s="1"/>
  <c r="N68" i="1" s="1"/>
  <c r="H68" i="1"/>
  <c r="I68" i="1" s="1"/>
  <c r="J68" i="1" s="1"/>
  <c r="L67" i="1"/>
  <c r="M67" i="1" s="1"/>
  <c r="N67" i="1" s="1"/>
  <c r="H67" i="1"/>
  <c r="I67" i="1" s="1"/>
  <c r="J67" i="1" s="1"/>
  <c r="L66" i="1"/>
  <c r="M66" i="1" s="1"/>
  <c r="N66" i="1" s="1"/>
  <c r="H66" i="1"/>
  <c r="I66" i="1" s="1"/>
  <c r="J66" i="1" s="1"/>
  <c r="T65" i="1"/>
  <c r="U65" i="1" s="1"/>
  <c r="L65" i="1"/>
  <c r="M65" i="1" s="1"/>
  <c r="N65" i="1" s="1"/>
  <c r="H65" i="1"/>
  <c r="I65" i="1" s="1"/>
  <c r="J65" i="1" s="1"/>
  <c r="Q64" i="1"/>
  <c r="R64" i="1" s="1"/>
  <c r="L64" i="1"/>
  <c r="M64" i="1" s="1"/>
  <c r="N64" i="1" s="1"/>
  <c r="H64" i="1"/>
  <c r="I64" i="1" s="1"/>
  <c r="J64" i="1" s="1"/>
  <c r="Q38" i="1"/>
  <c r="L51" i="1"/>
  <c r="M51" i="1" s="1"/>
  <c r="N51" i="1" s="1"/>
  <c r="O51" i="1" s="1"/>
  <c r="L52" i="1"/>
  <c r="M52" i="1" s="1"/>
  <c r="N52" i="1" s="1"/>
  <c r="O52" i="1" s="1"/>
  <c r="L53" i="1"/>
  <c r="M53" i="1" s="1"/>
  <c r="N53" i="1" s="1"/>
  <c r="O53" i="1" s="1"/>
  <c r="L54" i="1"/>
  <c r="M54" i="1" s="1"/>
  <c r="N54" i="1" s="1"/>
  <c r="O54" i="1" s="1"/>
  <c r="L55" i="1"/>
  <c r="L56" i="1"/>
  <c r="L50" i="1"/>
  <c r="M50" i="1" s="1"/>
  <c r="N50" i="1" s="1"/>
  <c r="O50" i="1" s="1"/>
  <c r="H51" i="1"/>
  <c r="H52" i="1"/>
  <c r="I52" i="1" s="1"/>
  <c r="J52" i="1" s="1"/>
  <c r="K52" i="1" s="1"/>
  <c r="H53" i="1"/>
  <c r="I53" i="1" s="1"/>
  <c r="J53" i="1" s="1"/>
  <c r="K53" i="1" s="1"/>
  <c r="H54" i="1"/>
  <c r="H55" i="1"/>
  <c r="H56" i="1"/>
  <c r="I56" i="1" s="1"/>
  <c r="J56" i="1" s="1"/>
  <c r="K56" i="1" s="1"/>
  <c r="H50" i="1"/>
  <c r="I50" i="1" s="1"/>
  <c r="J50" i="1" s="1"/>
  <c r="K50" i="1" s="1"/>
  <c r="Q51" i="1"/>
  <c r="Q39" i="1" s="1"/>
  <c r="R39" i="1" s="1"/>
  <c r="S39" i="1" s="1"/>
  <c r="Q52" i="1"/>
  <c r="Q40" i="1" s="1"/>
  <c r="R40" i="1" s="1"/>
  <c r="S40" i="1" s="1"/>
  <c r="Q53" i="1"/>
  <c r="T41" i="1" s="1"/>
  <c r="U41" i="1" s="1"/>
  <c r="V41" i="1" s="1"/>
  <c r="Q54" i="1"/>
  <c r="R54" i="1" s="1"/>
  <c r="S54" i="1" s="1"/>
  <c r="T54" i="1" s="1"/>
  <c r="Q55" i="1"/>
  <c r="T43" i="1" s="1"/>
  <c r="U43" i="1" s="1"/>
  <c r="V43" i="1" s="1"/>
  <c r="Q56" i="1"/>
  <c r="R56" i="1" s="1"/>
  <c r="S56" i="1" s="1"/>
  <c r="T56" i="1" s="1"/>
  <c r="Q50" i="1"/>
  <c r="R38" i="1"/>
  <c r="S38" i="1" s="1"/>
  <c r="L39" i="1"/>
  <c r="M39" i="1" s="1"/>
  <c r="N39" i="1" s="1"/>
  <c r="L40" i="1"/>
  <c r="M40" i="1" s="1"/>
  <c r="N40" i="1" s="1"/>
  <c r="L41" i="1"/>
  <c r="M41" i="1" s="1"/>
  <c r="N41" i="1" s="1"/>
  <c r="L42" i="1"/>
  <c r="M42" i="1" s="1"/>
  <c r="N42" i="1" s="1"/>
  <c r="L43" i="1"/>
  <c r="M43" i="1" s="1"/>
  <c r="N43" i="1" s="1"/>
  <c r="L44" i="1"/>
  <c r="L38" i="1"/>
  <c r="M38" i="1" s="1"/>
  <c r="N38" i="1" s="1"/>
  <c r="H39" i="1"/>
  <c r="I39" i="1" s="1"/>
  <c r="J39" i="1" s="1"/>
  <c r="H40" i="1"/>
  <c r="I40" i="1" s="1"/>
  <c r="J40" i="1" s="1"/>
  <c r="H41" i="1"/>
  <c r="I41" i="1" s="1"/>
  <c r="J41" i="1" s="1"/>
  <c r="H42" i="1"/>
  <c r="I42" i="1" s="1"/>
  <c r="J42" i="1" s="1"/>
  <c r="H43" i="1"/>
  <c r="I43" i="1" s="1"/>
  <c r="J43" i="1" s="1"/>
  <c r="H44" i="1"/>
  <c r="H38" i="1"/>
  <c r="I38" i="1" s="1"/>
  <c r="J38" i="1" s="1"/>
  <c r="M56" i="1"/>
  <c r="N56" i="1" s="1"/>
  <c r="O56" i="1" s="1"/>
  <c r="M55" i="1"/>
  <c r="N55" i="1" s="1"/>
  <c r="O55" i="1" s="1"/>
  <c r="T39" i="1"/>
  <c r="U39" i="1" s="1"/>
  <c r="V39" i="1" s="1"/>
  <c r="T44" i="1"/>
  <c r="U44" i="1" s="1"/>
  <c r="V44" i="1" s="1"/>
  <c r="T38" i="1"/>
  <c r="U38" i="1" s="1"/>
  <c r="V38" i="1" s="1"/>
  <c r="Q44" i="1"/>
  <c r="R44" i="1" s="1"/>
  <c r="S44" i="1" s="1"/>
  <c r="I55" i="1"/>
  <c r="J55" i="1" s="1"/>
  <c r="K55" i="1" s="1"/>
  <c r="I54" i="1"/>
  <c r="J54" i="1" s="1"/>
  <c r="K54" i="1" s="1"/>
  <c r="I51" i="1"/>
  <c r="J51" i="1" s="1"/>
  <c r="K51" i="1" s="1"/>
  <c r="M44" i="1"/>
  <c r="N44" i="1" s="1"/>
  <c r="I44" i="1"/>
  <c r="J44" i="1" s="1"/>
  <c r="R50" i="1"/>
  <c r="S50" i="1" s="1"/>
  <c r="T50" i="1" s="1"/>
  <c r="E44" i="1"/>
  <c r="E43" i="1"/>
  <c r="E42" i="1"/>
  <c r="E41" i="1"/>
  <c r="E40" i="1"/>
  <c r="E39" i="1"/>
  <c r="E66" i="1"/>
  <c r="E69" i="1"/>
  <c r="E68" i="1"/>
  <c r="E67" i="1"/>
  <c r="E65" i="1"/>
  <c r="E77" i="1"/>
  <c r="E81" i="1"/>
  <c r="T96" i="1" l="1"/>
  <c r="U96" i="1" s="1"/>
  <c r="R107" i="1"/>
  <c r="S107" i="1" s="1"/>
  <c r="T107" i="1" s="1"/>
  <c r="T95" i="1"/>
  <c r="U95" i="1" s="1"/>
  <c r="Q147" i="1"/>
  <c r="V147" i="1" s="1"/>
  <c r="S95" i="1"/>
  <c r="J209" i="1"/>
  <c r="T199" i="1"/>
  <c r="U199" i="1" s="1"/>
  <c r="Q94" i="1"/>
  <c r="R94" i="1" s="1"/>
  <c r="T94" i="1"/>
  <c r="S94" i="1" s="1"/>
  <c r="Q119" i="1"/>
  <c r="R119" i="1" s="1"/>
  <c r="R131" i="1"/>
  <c r="S131" i="1" s="1"/>
  <c r="T131" i="1" s="1"/>
  <c r="V119" i="1"/>
  <c r="Q226" i="1"/>
  <c r="V226" i="1" s="1"/>
  <c r="Q225" i="1"/>
  <c r="V225" i="1" s="1"/>
  <c r="T223" i="1"/>
  <c r="U223" i="1" s="1"/>
  <c r="Q222" i="1"/>
  <c r="V222" i="1" s="1"/>
  <c r="Q170" i="1"/>
  <c r="V170" i="1" s="1"/>
  <c r="Q118" i="1"/>
  <c r="V118" i="1" s="1"/>
  <c r="T92" i="1"/>
  <c r="U92" i="1" s="1"/>
  <c r="U196" i="1"/>
  <c r="S196" i="1"/>
  <c r="U119" i="1"/>
  <c r="S119" i="1"/>
  <c r="R95" i="1"/>
  <c r="V95" i="1"/>
  <c r="F232" i="1"/>
  <c r="V64" i="1"/>
  <c r="T93" i="1"/>
  <c r="U93" i="1" s="1"/>
  <c r="T121" i="1"/>
  <c r="F128" i="1"/>
  <c r="T174" i="1"/>
  <c r="R208" i="1"/>
  <c r="S208" i="1" s="1"/>
  <c r="R93" i="1"/>
  <c r="E234" i="1"/>
  <c r="F234" i="1" s="1"/>
  <c r="T145" i="1"/>
  <c r="Q148" i="1"/>
  <c r="V148" i="1" s="1"/>
  <c r="T171" i="1"/>
  <c r="Q173" i="1"/>
  <c r="V173" i="1" s="1"/>
  <c r="T197" i="1"/>
  <c r="T225" i="1"/>
  <c r="V69" i="1"/>
  <c r="E103" i="1"/>
  <c r="F103" i="1" s="1"/>
  <c r="E131" i="1"/>
  <c r="F131" i="1" s="1"/>
  <c r="Q196" i="1"/>
  <c r="R196" i="1" s="1"/>
  <c r="S200" i="1"/>
  <c r="V68" i="1"/>
  <c r="E233" i="1"/>
  <c r="F233" i="1" s="1"/>
  <c r="T40" i="1"/>
  <c r="U40" i="1" s="1"/>
  <c r="V40" i="1" s="1"/>
  <c r="V67" i="1"/>
  <c r="T118" i="1"/>
  <c r="U118" i="1" s="1"/>
  <c r="R133" i="1"/>
  <c r="S133" i="1" s="1"/>
  <c r="S147" i="1"/>
  <c r="T170" i="1"/>
  <c r="E186" i="1"/>
  <c r="F186" i="1" s="1"/>
  <c r="E238" i="1"/>
  <c r="F238" i="1" s="1"/>
  <c r="T221" i="1"/>
  <c r="U221" i="1" s="1"/>
  <c r="Q221" i="1"/>
  <c r="V221" i="1" s="1"/>
  <c r="S221" i="1"/>
  <c r="T195" i="1"/>
  <c r="U195" i="1" s="1"/>
  <c r="Q169" i="1"/>
  <c r="V169" i="1" s="1"/>
  <c r="Q143" i="1"/>
  <c r="V143" i="1" s="1"/>
  <c r="T143" i="1"/>
  <c r="R129" i="1"/>
  <c r="S129" i="1" s="1"/>
  <c r="T129" i="1" s="1"/>
  <c r="T117" i="1"/>
  <c r="V91" i="1"/>
  <c r="R91" i="1"/>
  <c r="R103" i="1"/>
  <c r="S103" i="1" s="1"/>
  <c r="T103" i="1" s="1"/>
  <c r="T91" i="1"/>
  <c r="R102" i="1"/>
  <c r="S102" i="1" s="1"/>
  <c r="T102" i="1" s="1"/>
  <c r="Q90" i="1"/>
  <c r="R90" i="1" s="1"/>
  <c r="E129" i="1"/>
  <c r="F129" i="1" s="1"/>
  <c r="E159" i="1"/>
  <c r="F159" i="1" s="1"/>
  <c r="E155" i="1"/>
  <c r="F155" i="1" s="1"/>
  <c r="E157" i="1"/>
  <c r="F157" i="1" s="1"/>
  <c r="E160" i="1"/>
  <c r="F160" i="1" s="1"/>
  <c r="E156" i="1"/>
  <c r="F156" i="1" s="1"/>
  <c r="E182" i="1"/>
  <c r="F182" i="1" s="1"/>
  <c r="E181" i="1"/>
  <c r="F181" i="1" s="1"/>
  <c r="E183" i="1"/>
  <c r="F183" i="1" s="1"/>
  <c r="F206" i="1"/>
  <c r="E212" i="1"/>
  <c r="F212" i="1" s="1"/>
  <c r="E209" i="1"/>
  <c r="F209" i="1" s="1"/>
  <c r="E208" i="1"/>
  <c r="F208" i="1" s="1"/>
  <c r="E237" i="1"/>
  <c r="F237" i="1" s="1"/>
  <c r="E235" i="1"/>
  <c r="F235" i="1" s="1"/>
  <c r="V223" i="1"/>
  <c r="U220" i="1"/>
  <c r="S220" i="1"/>
  <c r="U224" i="1"/>
  <c r="R232" i="1"/>
  <c r="S232" i="1" s="1"/>
  <c r="T232" i="1" s="1"/>
  <c r="T222" i="1"/>
  <c r="T226" i="1"/>
  <c r="Q220" i="1"/>
  <c r="Q224" i="1"/>
  <c r="S198" i="1"/>
  <c r="U198" i="1"/>
  <c r="S194" i="1"/>
  <c r="U194" i="1"/>
  <c r="R197" i="1"/>
  <c r="V197" i="1"/>
  <c r="R209" i="1"/>
  <c r="S209" i="1" s="1"/>
  <c r="Q194" i="1"/>
  <c r="Q198" i="1"/>
  <c r="S199" i="1"/>
  <c r="E207" i="1"/>
  <c r="F207" i="1" s="1"/>
  <c r="E211" i="1"/>
  <c r="F211" i="1" s="1"/>
  <c r="V196" i="1"/>
  <c r="V200" i="1"/>
  <c r="R206" i="1"/>
  <c r="S206" i="1" s="1"/>
  <c r="T206" i="1" s="1"/>
  <c r="R195" i="1"/>
  <c r="R171" i="1"/>
  <c r="V171" i="1"/>
  <c r="S172" i="1"/>
  <c r="U172" i="1"/>
  <c r="S168" i="1"/>
  <c r="U168" i="1"/>
  <c r="R184" i="1"/>
  <c r="S184" i="1" s="1"/>
  <c r="R183" i="1"/>
  <c r="S183" i="1" s="1"/>
  <c r="Q168" i="1"/>
  <c r="Q172" i="1"/>
  <c r="E185" i="1"/>
  <c r="F185" i="1" s="1"/>
  <c r="T169" i="1"/>
  <c r="T173" i="1"/>
  <c r="V174" i="1"/>
  <c r="E184" i="1"/>
  <c r="F184" i="1" s="1"/>
  <c r="R180" i="1"/>
  <c r="S180" i="1" s="1"/>
  <c r="T180" i="1" s="1"/>
  <c r="S146" i="1"/>
  <c r="U146" i="1"/>
  <c r="U142" i="1"/>
  <c r="S142" i="1"/>
  <c r="R145" i="1"/>
  <c r="V145" i="1"/>
  <c r="R144" i="1"/>
  <c r="R154" i="1"/>
  <c r="S154" i="1" s="1"/>
  <c r="T154" i="1" s="1"/>
  <c r="R158" i="1"/>
  <c r="S158" i="1" s="1"/>
  <c r="T144" i="1"/>
  <c r="T148" i="1"/>
  <c r="R157" i="1"/>
  <c r="S157" i="1" s="1"/>
  <c r="Q142" i="1"/>
  <c r="E158" i="1"/>
  <c r="F158" i="1" s="1"/>
  <c r="Q146" i="1"/>
  <c r="V117" i="1"/>
  <c r="R117" i="1"/>
  <c r="S120" i="1"/>
  <c r="U120" i="1"/>
  <c r="S116" i="1"/>
  <c r="U116" i="1"/>
  <c r="V121" i="1"/>
  <c r="R121" i="1"/>
  <c r="R118" i="1"/>
  <c r="R122" i="1"/>
  <c r="R128" i="1"/>
  <c r="S128" i="1" s="1"/>
  <c r="T128" i="1" s="1"/>
  <c r="R132" i="1"/>
  <c r="S132" i="1" s="1"/>
  <c r="T132" i="1" s="1"/>
  <c r="S122" i="1"/>
  <c r="E130" i="1"/>
  <c r="F130" i="1" s="1"/>
  <c r="E134" i="1"/>
  <c r="F134" i="1" s="1"/>
  <c r="Q120" i="1"/>
  <c r="Q116" i="1"/>
  <c r="E105" i="1"/>
  <c r="F105" i="1" s="1"/>
  <c r="F102" i="1"/>
  <c r="U90" i="1"/>
  <c r="Q92" i="1"/>
  <c r="Q96" i="1"/>
  <c r="S96" i="1"/>
  <c r="E104" i="1"/>
  <c r="F104" i="1" s="1"/>
  <c r="E108" i="1"/>
  <c r="F108" i="1" s="1"/>
  <c r="T67" i="1"/>
  <c r="T69" i="1"/>
  <c r="J70" i="1"/>
  <c r="R78" i="1"/>
  <c r="S78" i="1" s="1"/>
  <c r="T78" i="1" s="1"/>
  <c r="T66" i="1"/>
  <c r="R76" i="1"/>
  <c r="S76" i="1" s="1"/>
  <c r="T76" i="1" s="1"/>
  <c r="T64" i="1"/>
  <c r="R82" i="1"/>
  <c r="S82" i="1" s="1"/>
  <c r="T82" i="1" s="1"/>
  <c r="T70" i="1"/>
  <c r="Q66" i="1"/>
  <c r="R70" i="1"/>
  <c r="R80" i="1"/>
  <c r="S80" i="1" s="1"/>
  <c r="T80" i="1" s="1"/>
  <c r="T68" i="1"/>
  <c r="R77" i="1"/>
  <c r="S77" i="1" s="1"/>
  <c r="T77" i="1" s="1"/>
  <c r="R79" i="1"/>
  <c r="S79" i="1" s="1"/>
  <c r="T79" i="1" s="1"/>
  <c r="R81" i="1"/>
  <c r="S81" i="1" s="1"/>
  <c r="T81" i="1" s="1"/>
  <c r="Q42" i="1"/>
  <c r="R42" i="1" s="1"/>
  <c r="S42" i="1" s="1"/>
  <c r="Q43" i="1"/>
  <c r="R43" i="1" s="1"/>
  <c r="S43" i="1" s="1"/>
  <c r="R55" i="1"/>
  <c r="S55" i="1" s="1"/>
  <c r="T55" i="1" s="1"/>
  <c r="R52" i="1"/>
  <c r="S52" i="1" s="1"/>
  <c r="T52" i="1" s="1"/>
  <c r="R51" i="1"/>
  <c r="S51" i="1" s="1"/>
  <c r="T51" i="1" s="1"/>
  <c r="Q41" i="1"/>
  <c r="R41" i="1" s="1"/>
  <c r="S41" i="1" s="1"/>
  <c r="T42" i="1"/>
  <c r="U42" i="1" s="1"/>
  <c r="V42" i="1" s="1"/>
  <c r="R53" i="1"/>
  <c r="S53" i="1" s="1"/>
  <c r="T53" i="1" s="1"/>
  <c r="E80" i="1"/>
  <c r="E82" i="1"/>
  <c r="F82" i="1" s="1"/>
  <c r="E78" i="1"/>
  <c r="F78" i="1" s="1"/>
  <c r="E79" i="1"/>
  <c r="F79" i="1" s="1"/>
  <c r="F64" i="1"/>
  <c r="F76" i="1"/>
  <c r="F70" i="1"/>
  <c r="F65" i="1"/>
  <c r="F77" i="1"/>
  <c r="F68" i="1"/>
  <c r="F80" i="1"/>
  <c r="F81" i="1"/>
  <c r="F66" i="1"/>
  <c r="F67" i="1"/>
  <c r="R147" i="1" l="1"/>
  <c r="V94" i="1"/>
  <c r="U94" i="1"/>
  <c r="S92" i="1"/>
  <c r="R170" i="1"/>
  <c r="U197" i="1"/>
  <c r="S197" i="1"/>
  <c r="V90" i="1"/>
  <c r="U69" i="1"/>
  <c r="S69" i="1"/>
  <c r="U70" i="1"/>
  <c r="S70" i="1"/>
  <c r="S93" i="1"/>
  <c r="U145" i="1"/>
  <c r="S145" i="1"/>
  <c r="U64" i="1"/>
  <c r="S64" i="1"/>
  <c r="R148" i="1"/>
  <c r="S118" i="1"/>
  <c r="R173" i="1"/>
  <c r="U68" i="1"/>
  <c r="S68" i="1"/>
  <c r="U66" i="1"/>
  <c r="S66" i="1"/>
  <c r="U225" i="1"/>
  <c r="R66" i="1"/>
  <c r="R143" i="1"/>
  <c r="U170" i="1"/>
  <c r="S170" i="1"/>
  <c r="U171" i="1"/>
  <c r="S171" i="1"/>
  <c r="U121" i="1"/>
  <c r="S121" i="1"/>
  <c r="U67" i="1"/>
  <c r="S67" i="1"/>
  <c r="U174" i="1"/>
  <c r="S174" i="1"/>
  <c r="R221" i="1"/>
  <c r="S195" i="1"/>
  <c r="R169" i="1"/>
  <c r="U143" i="1"/>
  <c r="S143" i="1"/>
  <c r="U117" i="1"/>
  <c r="S117" i="1"/>
  <c r="U91" i="1"/>
  <c r="S91" i="1"/>
  <c r="U222" i="1"/>
  <c r="V224" i="1"/>
  <c r="R220" i="1"/>
  <c r="V220" i="1"/>
  <c r="U226" i="1"/>
  <c r="V198" i="1"/>
  <c r="V194" i="1"/>
  <c r="R194" i="1"/>
  <c r="R172" i="1"/>
  <c r="V172" i="1"/>
  <c r="R168" i="1"/>
  <c r="V168" i="1"/>
  <c r="U173" i="1"/>
  <c r="S173" i="1"/>
  <c r="U169" i="1"/>
  <c r="S169" i="1"/>
  <c r="R146" i="1"/>
  <c r="V146" i="1"/>
  <c r="R142" i="1"/>
  <c r="V142" i="1"/>
  <c r="U148" i="1"/>
  <c r="S148" i="1"/>
  <c r="U144" i="1"/>
  <c r="S144" i="1"/>
  <c r="R116" i="1"/>
  <c r="V116" i="1"/>
  <c r="R120" i="1"/>
  <c r="V120" i="1"/>
  <c r="V96" i="1"/>
  <c r="R96" i="1"/>
  <c r="V92" i="1"/>
  <c r="R92" i="1"/>
</calcChain>
</file>

<file path=xl/sharedStrings.xml><?xml version="1.0" encoding="utf-8"?>
<sst xmlns="http://schemas.openxmlformats.org/spreadsheetml/2006/main" count="819" uniqueCount="78">
  <si>
    <t>Calcul probabilité de pari dans un Duel</t>
  </si>
  <si>
    <t>Bonus fixe</t>
  </si>
  <si>
    <t>à 0</t>
  </si>
  <si>
    <t>% gain/mise</t>
  </si>
  <si>
    <t>Probabilité</t>
  </si>
  <si>
    <t>Côte</t>
  </si>
  <si>
    <t>à 1</t>
  </si>
  <si>
    <t>Défaite sur Défaite pariée</t>
  </si>
  <si>
    <t>Nul sur Nul parié</t>
  </si>
  <si>
    <t>Victoire sur Victoire pariée</t>
  </si>
  <si>
    <t>Fonctionnement :</t>
  </si>
  <si>
    <t>• Le % gain / mise indique la plus-value que vous tirerez d'un pari.</t>
  </si>
  <si>
    <r>
      <t xml:space="preserve">• Un % gain / mise de </t>
    </r>
    <r>
      <rPr>
        <sz val="11"/>
        <color rgb="FF0070C0"/>
        <rFont val="Calibri"/>
        <family val="2"/>
        <scheme val="minor"/>
      </rPr>
      <t>0 %</t>
    </r>
    <r>
      <rPr>
        <sz val="11"/>
        <color theme="1"/>
        <rFont val="Calibri"/>
        <family val="2"/>
        <scheme val="minor"/>
      </rPr>
      <t xml:space="preserve"> correspond à un pari à une cote de 1/1, donc une probabilité de 100 %, ce qui vous rapportera exactement votre mise, soit aucune plus-value</t>
    </r>
  </si>
  <si>
    <t>Paris entre joueurs :</t>
  </si>
  <si>
    <t>• Entre joueurs exclusifs, les paris se font en No-limit. Aucune règle ne régit les paris, si ce n'est qu'aucun septim ne doit se perdre et aucun septims ne doit apparaitre de nulle part.</t>
  </si>
  <si>
    <t>• Ceci dit, la plus-value réelle des paris est déterminée par les paris accordés entre tous les joueurs. Si deux joueurs misent sur la victoire de l'un, et un seul sur sa défaite, et qu'il y a défaite, il empoche toutes les mises des 2 autres.</t>
  </si>
  <si>
    <t>Prob ajustée</t>
  </si>
  <si>
    <t>Nb de</t>
  </si>
  <si>
    <t>rounds</t>
  </si>
  <si>
    <t>Ou victoire</t>
  </si>
  <si>
    <t>officieuse</t>
  </si>
  <si>
    <t>Tableau 4</t>
  </si>
  <si>
    <t>Tableau 5</t>
  </si>
  <si>
    <t>Tableau 3</t>
  </si>
  <si>
    <t>Dés</t>
  </si>
  <si>
    <t>lancés</t>
  </si>
  <si>
    <t>Différentiel</t>
  </si>
  <si>
    <t>de score</t>
  </si>
  <si>
    <t>4D6</t>
  </si>
  <si>
    <t>8D6</t>
  </si>
  <si>
    <t>16D6</t>
  </si>
  <si>
    <t>12D6</t>
  </si>
  <si>
    <t>20D6</t>
  </si>
  <si>
    <t>24D6</t>
  </si>
  <si>
    <t>28D6</t>
  </si>
  <si>
    <t>+</t>
  </si>
  <si>
    <t>Tableau 1 - ajusté sans match nul</t>
  </si>
  <si>
    <t>Tableau 6</t>
  </si>
  <si>
    <t>Tableau 7</t>
  </si>
  <si>
    <t>Défaite sur Défaite stricte pariée</t>
  </si>
  <si>
    <t>Victoire sur Victoire stricte pariée</t>
  </si>
  <si>
    <t>Tableau 2 - ajusté sans match nul</t>
  </si>
  <si>
    <t>• La probabilité ajustée s'applique si aucun joueur ne mise sur le nul. Cela correspond aux tableaux 1 et 2.</t>
  </si>
  <si>
    <t>• Si deux joueurs parient sur la Victoire et la Défaite d'un duelliste (sans match nul parié), et qu'un match nul a eu lieu, ils doivent se repporter dans les Tableaux 3 et 4 pour connaître leur gain respectifs.</t>
  </si>
  <si>
    <t>• Dans le cas où un joueur souhaite miser un nul avec un autre joueur, on se repporte aux tableaux 5, 6 et 7.</t>
  </si>
  <si>
    <t>Paris auprès du Croupier MJ :</t>
  </si>
  <si>
    <r>
      <t xml:space="preserve">• Si un joueur fait un pari auprès du MJ, </t>
    </r>
    <r>
      <rPr>
        <sz val="11"/>
        <color rgb="FFFF0000"/>
        <rFont val="Calibri"/>
        <family val="2"/>
        <scheme val="minor"/>
      </rPr>
      <t>la plus-value des paris sera systématiquement divisée par deux</t>
    </r>
    <r>
      <rPr>
        <sz val="11"/>
        <color theme="1"/>
        <rFont val="Calibri"/>
        <family val="2"/>
        <scheme val="minor"/>
      </rPr>
      <t>. Cela est notifié dans les Tableaux 5, 6 et 7.</t>
    </r>
  </si>
  <si>
    <t>• Lorsqu'entre joueurs, deux paris "opposés" sont détectés, le Maître du Jeu fera systématiquement le lien et les confrontra entre eux, car les paris entre joueurs sont prioritaires.</t>
  </si>
  <si>
    <t>• Un pari auprès du MJ n'aura donc lieu que si un joueur est le seul à parier sur telle situation et qu'aucun autre joueur n'a misé sur une situation opposée.</t>
  </si>
  <si>
    <t>=&gt; Cela a pour but de pousser les joueurs à ne pas miser sur des situations trop probables et avec des mises trop faibles.</t>
  </si>
  <si>
    <t>• Si votre pari correspond à l'un des 7 tableaux mentionnés, une partie de votre mise vous sera rendue.</t>
  </si>
  <si>
    <r>
      <t xml:space="preserve">• Dans ces 4 cas : </t>
    </r>
    <r>
      <rPr>
        <sz val="11"/>
        <color rgb="FFC00000"/>
        <rFont val="Calibri"/>
        <family val="2"/>
        <scheme val="minor"/>
      </rPr>
      <t>Défaite sur Victoire pariée</t>
    </r>
    <r>
      <rPr>
        <sz val="11"/>
        <rFont val="Calibri"/>
        <family val="2"/>
        <scheme val="minor"/>
      </rPr>
      <t xml:space="preserve">, </t>
    </r>
    <r>
      <rPr>
        <sz val="11"/>
        <color rgb="FFC00000"/>
        <rFont val="Calibri"/>
        <family val="2"/>
        <scheme val="minor"/>
      </rPr>
      <t>Défaite sur Nul parié</t>
    </r>
    <r>
      <rPr>
        <sz val="11"/>
        <rFont val="Calibri"/>
        <family val="2"/>
        <scheme val="minor"/>
      </rPr>
      <t xml:space="preserve">, </t>
    </r>
    <r>
      <rPr>
        <sz val="11"/>
        <color rgb="FFC00000"/>
        <rFont val="Calibri"/>
        <family val="2"/>
        <scheme val="minor"/>
      </rPr>
      <t>Victoire sur Défaite pariée</t>
    </r>
    <r>
      <rPr>
        <sz val="11"/>
        <rFont val="Calibri"/>
        <family val="2"/>
        <scheme val="minor"/>
      </rPr>
      <t xml:space="preserve"> ou </t>
    </r>
    <r>
      <rPr>
        <sz val="11"/>
        <color rgb="FFC00000"/>
        <rFont val="Calibri"/>
        <family val="2"/>
        <scheme val="minor"/>
      </rPr>
      <t>Victoire sur Nul pari</t>
    </r>
    <r>
      <rPr>
        <sz val="11"/>
        <rFont val="Calibri"/>
        <family val="2"/>
        <scheme val="minor"/>
      </rPr>
      <t xml:space="preserve">é, </t>
    </r>
    <r>
      <rPr>
        <sz val="11"/>
        <color theme="1"/>
        <rFont val="Calibri"/>
        <family val="2"/>
        <scheme val="minor"/>
      </rPr>
      <t xml:space="preserve">le % gain / mise sera toujours de </t>
    </r>
    <r>
      <rPr>
        <sz val="11"/>
        <color rgb="FFFF0000"/>
        <rFont val="Calibri"/>
        <family val="2"/>
        <scheme val="minor"/>
      </rPr>
      <t>-100 %</t>
    </r>
    <r>
      <rPr>
        <sz val="11"/>
        <color theme="1"/>
        <rFont val="Calibri"/>
        <family val="2"/>
        <scheme val="minor"/>
      </rPr>
      <t>. C'est-à-dire que vous perdez l'intégralité de votre mise.</t>
    </r>
  </si>
  <si>
    <t>• Ces tableaux indiquent les cotes conseillées pour les paris entre joueurs.</t>
  </si>
  <si>
    <t>=&gt; Un garde-fou est quand même instauré pour éviter les paris inéquitables. Un joueur ne pourra empocher en plus-value plus que le triple des rapports des probabilités par rapport à ce qu'on parié ses adversaires</t>
  </si>
  <si>
    <t>% MJ</t>
  </si>
  <si>
    <t>• Les gains seront versés en fonction du nombre de ronds que le Duel aura duré.</t>
  </si>
  <si>
    <r>
      <t xml:space="preserve">• La mise minimale est de </t>
    </r>
    <r>
      <rPr>
        <b/>
        <sz val="11"/>
        <color theme="1"/>
        <rFont val="Calibri"/>
        <family val="2"/>
        <scheme val="minor"/>
      </rPr>
      <t>500 septims</t>
    </r>
    <r>
      <rPr>
        <sz val="11"/>
        <color theme="1"/>
        <rFont val="Calibri"/>
        <family val="2"/>
        <scheme val="minor"/>
      </rPr>
      <t>.</t>
    </r>
  </si>
  <si>
    <r>
      <t xml:space="preserve">• La mise maximale est de </t>
    </r>
    <r>
      <rPr>
        <b/>
        <sz val="11"/>
        <color theme="1"/>
        <rFont val="Calibri"/>
        <family val="2"/>
        <scheme val="minor"/>
      </rPr>
      <t>50 000 septims</t>
    </r>
    <r>
      <rPr>
        <sz val="11"/>
        <color theme="1"/>
        <rFont val="Calibri"/>
        <family val="2"/>
        <scheme val="minor"/>
      </rPr>
      <t>.</t>
    </r>
  </si>
  <si>
    <t>• Lorsqu'un pari est fait entre joueurs, les mises et gains ne sont décaissées qu'à la fin du duel par action manuelle des joueurs parieurs. Si c'est fait auprès du MJ, le Croupier décaissera / octroyera les gains une fois le duel fini.</t>
  </si>
  <si>
    <t>Nul sur Défaite pariée</t>
  </si>
  <si>
    <t>Nul sur Victoire pariée</t>
  </si>
  <si>
    <t>Cas spéciaux : Nul sur victoire ou défaite pariée entre joueurs</t>
  </si>
  <si>
    <t>(et pas de nul parié parmi les parieurs)</t>
  </si>
  <si>
    <t>• Leurs mises devraient avoir dans l'idéal le même rapport que les probabilités de ce sur quoi ils parient. Par exemple, celui qui mise sur une issue à 75 % contre 25 % devrait miser 3 fois plus que son adversaire pour un même gain.</t>
  </si>
  <si>
    <t>à 2</t>
  </si>
  <si>
    <t>à 7</t>
  </si>
  <si>
    <t>à 6</t>
  </si>
  <si>
    <t>à 5</t>
  </si>
  <si>
    <t>à 4</t>
  </si>
  <si>
    <t>à 3</t>
  </si>
  <si>
    <t>Refusé !</t>
  </si>
  <si>
    <r>
      <t>• Les paris avec la mention "</t>
    </r>
    <r>
      <rPr>
        <b/>
        <sz val="11"/>
        <color theme="1"/>
        <rFont val="Calibri"/>
        <family val="2"/>
        <scheme val="minor"/>
      </rPr>
      <t>Refusé !</t>
    </r>
    <r>
      <rPr>
        <sz val="11"/>
        <color theme="1"/>
        <rFont val="Calibri"/>
        <family val="2"/>
        <scheme val="minor"/>
      </rPr>
      <t>" seront annulés par le Croupier MJ. Cela correspond aux probabilités extrêmes (victoire quasi certaine ou quasi impossible) qui ont cours dans les duels complètement déséquilibrés.</t>
    </r>
  </si>
  <si>
    <t>^^</t>
  </si>
  <si>
    <t>Stratosphérique^^</t>
  </si>
  <si>
    <t>• Il est important pour les parieurs que les Duellistes s'accordent sur le nombre de rounds, car les probabilités sur l'issue du duel ne sont pas les mêmes selon sa durée.</t>
  </si>
  <si>
    <r>
      <t xml:space="preserve">• La plus-value d'un pari fait auprès du MJ pour une province est </t>
    </r>
    <r>
      <rPr>
        <b/>
        <sz val="11"/>
        <color theme="1"/>
        <rFont val="Calibri"/>
        <family val="2"/>
        <scheme val="minor"/>
      </rPr>
      <t>limitée à 75 000 septims par duel</t>
    </r>
    <r>
      <rPr>
        <sz val="11"/>
        <color theme="1"/>
        <rFont val="Calibri"/>
        <family val="2"/>
        <scheme val="minor"/>
      </rPr>
      <t>. Inutile de miser trop gros sur un évènement avec une très grande côte.</t>
    </r>
  </si>
  <si>
    <r>
      <t>• Auprès du MJ,</t>
    </r>
    <r>
      <rPr>
        <b/>
        <sz val="11"/>
        <color theme="1"/>
        <rFont val="Calibri"/>
        <family val="2"/>
        <scheme val="minor"/>
      </rPr>
      <t xml:space="preserve"> la Plus-Value est minimum de 200 septims</t>
    </r>
    <r>
      <rPr>
        <sz val="11"/>
        <color theme="1"/>
        <rFont val="Calibri"/>
        <family val="2"/>
        <scheme val="minor"/>
      </rPr>
      <t>. Cela signifie que si elle venait à tomber au-dessous, aucune plus-value ne sera donnée, et seule la mise sera restituée.</t>
    </r>
  </si>
  <si>
    <t xml:space="preserve">    Au-delà, les duels sont considérés comme trop inéquitables. Vous risquez la mort de votre PJ par Overkill.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</si>
</sst>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8" formatCode="0.0%"/>
    <numFmt numFmtId="169" formatCode="0.0"/>
    <numFmt numFmtId="172" formatCode="0.000"/>
    <numFmt numFmtId="173" formatCode="0.00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0070C0"/>
      <name val="Calibri"/>
      <family val="2"/>
      <scheme val="minor"/>
    </font>
    <font>
      <sz val="11"/>
      <color rgb="FFC00000"/>
      <name val="Calibri"/>
      <family val="2"/>
      <scheme val="minor"/>
    </font>
    <font>
      <sz val="18"/>
      <color theme="1"/>
      <name val="Calibri"/>
      <family val="2"/>
      <scheme val="minor"/>
    </font>
    <font>
      <sz val="18"/>
      <color rgb="FF7030A0"/>
      <name val="Calibri"/>
      <family val="2"/>
      <scheme val="minor"/>
    </font>
    <font>
      <sz val="11"/>
      <color rgb="FF008000"/>
      <name val="Calibri"/>
      <family val="2"/>
      <scheme val="minor"/>
    </font>
    <font>
      <b/>
      <i/>
      <sz val="11"/>
      <color theme="9" tint="-0.499984740745262"/>
      <name val="Calibri"/>
      <family val="2"/>
      <scheme val="minor"/>
    </font>
    <font>
      <sz val="11"/>
      <color theme="9" tint="-0.499984740745262"/>
      <name val="Calibri"/>
      <family val="2"/>
      <scheme val="minor"/>
    </font>
    <font>
      <b/>
      <sz val="11"/>
      <color rgb="FFFF0000"/>
      <name val="Calibri"/>
      <family val="2"/>
      <scheme val="minor"/>
    </font>
    <font>
      <sz val="7"/>
      <color rgb="FF008000"/>
      <name val="Verdana"/>
      <family val="2"/>
    </font>
  </fonts>
  <fills count="2">
    <fill>
      <patternFill patternType="none"/>
    </fill>
    <fill>
      <patternFill patternType="gray125"/>
    </fill>
  </fills>
  <borders count="37">
    <border>
      <left/>
      <right/>
      <top/>
      <bottom/>
      <diagonal/>
    </border>
    <border>
      <left/>
      <right/>
      <top style="medium">
        <color auto="1"/>
      </top>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top style="thick">
        <color theme="3"/>
      </top>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top style="thin">
        <color auto="1"/>
      </top>
      <bottom style="thin">
        <color auto="1"/>
      </bottom>
      <diagonal/>
    </border>
    <border>
      <left style="medium">
        <color auto="1"/>
      </left>
      <right/>
      <top style="thin">
        <color auto="1"/>
      </top>
      <bottom/>
      <diagonal/>
    </border>
  </borders>
  <cellStyleXfs count="1">
    <xf numFmtId="0" fontId="0" fillId="0" borderId="0"/>
  </cellStyleXfs>
  <cellXfs count="106">
    <xf numFmtId="0" fontId="0" fillId="0" borderId="0" xfId="0"/>
    <xf numFmtId="0" fontId="2" fillId="0" borderId="0" xfId="0" applyFont="1"/>
    <xf numFmtId="0" fontId="0" fillId="0" borderId="0" xfId="0" applyBorder="1"/>
    <xf numFmtId="0" fontId="0" fillId="0" borderId="9"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1" xfId="0" applyBorder="1" applyAlignment="1">
      <alignment horizontal="center"/>
    </xf>
    <xf numFmtId="0" fontId="0" fillId="0" borderId="15"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2" fillId="0" borderId="0" xfId="0" applyFont="1" applyAlignment="1">
      <alignment horizontal="center"/>
    </xf>
    <xf numFmtId="10" fontId="0" fillId="0" borderId="0" xfId="0" applyNumberFormat="1" applyBorder="1" applyAlignment="1">
      <alignment horizontal="center"/>
    </xf>
    <xf numFmtId="0" fontId="0" fillId="0" borderId="0" xfId="0" applyAlignment="1">
      <alignment horizontal="center"/>
    </xf>
    <xf numFmtId="10" fontId="0" fillId="0" borderId="0" xfId="0" applyNumberFormat="1" applyAlignment="1">
      <alignment horizontal="center"/>
    </xf>
    <xf numFmtId="10" fontId="0" fillId="0" borderId="22" xfId="0" applyNumberFormat="1" applyBorder="1" applyAlignment="1">
      <alignment horizontal="center"/>
    </xf>
    <xf numFmtId="0" fontId="0" fillId="0" borderId="27" xfId="0" applyBorder="1" applyAlignment="1">
      <alignment horizontal="center"/>
    </xf>
    <xf numFmtId="10" fontId="0" fillId="0" borderId="7" xfId="0" applyNumberFormat="1" applyBorder="1" applyAlignment="1">
      <alignment horizontal="center"/>
    </xf>
    <xf numFmtId="9" fontId="0" fillId="0" borderId="0" xfId="0" applyNumberFormat="1" applyBorder="1" applyAlignment="1">
      <alignment horizontal="center"/>
    </xf>
    <xf numFmtId="9" fontId="0" fillId="0" borderId="2" xfId="0" applyNumberFormat="1" applyBorder="1" applyAlignment="1">
      <alignment horizontal="center"/>
    </xf>
    <xf numFmtId="2" fontId="0" fillId="0" borderId="0" xfId="0" applyNumberFormat="1" applyBorder="1" applyAlignment="1">
      <alignment horizontal="center"/>
    </xf>
    <xf numFmtId="10" fontId="0" fillId="0" borderId="2" xfId="0" applyNumberFormat="1" applyBorder="1" applyAlignment="1">
      <alignment horizontal="center"/>
    </xf>
    <xf numFmtId="10" fontId="0" fillId="0" borderId="24" xfId="0" applyNumberFormat="1" applyBorder="1" applyAlignment="1">
      <alignment horizontal="center"/>
    </xf>
    <xf numFmtId="10" fontId="0" fillId="0" borderId="8" xfId="0" applyNumberFormat="1" applyBorder="1" applyAlignment="1">
      <alignment horizontal="center"/>
    </xf>
    <xf numFmtId="0" fontId="6" fillId="0" borderId="0" xfId="0" applyFont="1"/>
    <xf numFmtId="0" fontId="7" fillId="0" borderId="0" xfId="0" applyFont="1"/>
    <xf numFmtId="0" fontId="0" fillId="0" borderId="6" xfId="0" applyBorder="1" applyAlignment="1">
      <alignment horizontal="center"/>
    </xf>
    <xf numFmtId="0" fontId="0" fillId="0" borderId="28"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10" fontId="0" fillId="0" borderId="29" xfId="0" applyNumberForma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xf numFmtId="0" fontId="0" fillId="0" borderId="26"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2" fontId="0" fillId="0" borderId="2" xfId="0" applyNumberFormat="1" applyBorder="1" applyAlignment="1">
      <alignment horizontal="center"/>
    </xf>
    <xf numFmtId="10" fontId="8" fillId="0" borderId="0" xfId="0" applyNumberFormat="1" applyFont="1" applyBorder="1" applyAlignment="1">
      <alignment horizontal="center"/>
    </xf>
    <xf numFmtId="10" fontId="8" fillId="0" borderId="4" xfId="0" applyNumberFormat="1" applyFont="1"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10" fontId="0" fillId="0" borderId="36" xfId="0" applyNumberFormat="1" applyBorder="1" applyAlignment="1">
      <alignment horizontal="center"/>
    </xf>
    <xf numFmtId="49" fontId="7" fillId="0" borderId="0" xfId="0" applyNumberFormat="1" applyFont="1"/>
    <xf numFmtId="49" fontId="0" fillId="0" borderId="0" xfId="0" applyNumberFormat="1"/>
    <xf numFmtId="49" fontId="2" fillId="0" borderId="0" xfId="0" applyNumberFormat="1" applyFont="1"/>
    <xf numFmtId="0" fontId="0" fillId="0" borderId="3" xfId="0" applyBorder="1" applyAlignment="1">
      <alignment horizontal="center"/>
    </xf>
    <xf numFmtId="0" fontId="0" fillId="0" borderId="15" xfId="0" applyBorder="1" applyAlignment="1">
      <alignment horizontal="center"/>
    </xf>
    <xf numFmtId="168" fontId="0" fillId="0" borderId="0" xfId="0" applyNumberFormat="1" applyBorder="1" applyAlignment="1">
      <alignment horizontal="center"/>
    </xf>
    <xf numFmtId="168" fontId="0" fillId="0" borderId="2" xfId="0" applyNumberFormat="1" applyBorder="1" applyAlignment="1">
      <alignment horizontal="center"/>
    </xf>
    <xf numFmtId="9" fontId="0" fillId="0" borderId="0" xfId="0" applyNumberFormat="1" applyAlignment="1">
      <alignment horizontal="center"/>
    </xf>
    <xf numFmtId="169" fontId="0" fillId="0" borderId="0" xfId="0" applyNumberFormat="1" applyBorder="1" applyAlignment="1">
      <alignment horizontal="center"/>
    </xf>
    <xf numFmtId="169" fontId="0" fillId="0" borderId="2" xfId="0" applyNumberFormat="1" applyBorder="1" applyAlignment="1">
      <alignment horizontal="center"/>
    </xf>
    <xf numFmtId="1" fontId="0" fillId="0" borderId="0" xfId="0" applyNumberFormat="1" applyBorder="1" applyAlignment="1">
      <alignment horizontal="center"/>
    </xf>
    <xf numFmtId="1" fontId="0" fillId="0" borderId="2" xfId="0" applyNumberFormat="1" applyBorder="1" applyAlignment="1">
      <alignment horizontal="center"/>
    </xf>
    <xf numFmtId="9" fontId="4" fillId="0" borderId="23" xfId="0" applyNumberFormat="1" applyFont="1" applyBorder="1" applyAlignment="1">
      <alignment horizontal="center"/>
    </xf>
    <xf numFmtId="9" fontId="4" fillId="0" borderId="25" xfId="0" applyNumberFormat="1" applyFont="1" applyBorder="1" applyAlignment="1">
      <alignment horizontal="center"/>
    </xf>
    <xf numFmtId="9" fontId="4" fillId="0" borderId="4" xfId="0" applyNumberFormat="1" applyFont="1" applyBorder="1" applyAlignment="1">
      <alignment horizontal="center"/>
    </xf>
    <xf numFmtId="9" fontId="4" fillId="0" borderId="5" xfId="0" applyNumberFormat="1" applyFont="1" applyBorder="1" applyAlignment="1">
      <alignment horizontal="center"/>
    </xf>
    <xf numFmtId="168" fontId="8" fillId="0" borderId="4" xfId="0" applyNumberFormat="1" applyFont="1" applyBorder="1" applyAlignment="1">
      <alignment horizontal="center"/>
    </xf>
    <xf numFmtId="168" fontId="8" fillId="0" borderId="5" xfId="0" applyNumberFormat="1" applyFont="1" applyBorder="1" applyAlignment="1">
      <alignment horizontal="center"/>
    </xf>
    <xf numFmtId="9" fontId="8" fillId="0" borderId="4" xfId="0" applyNumberFormat="1" applyFont="1" applyBorder="1" applyAlignment="1">
      <alignment horizontal="center"/>
    </xf>
    <xf numFmtId="9" fontId="8" fillId="0" borderId="5" xfId="0" applyNumberFormat="1" applyFont="1" applyBorder="1" applyAlignment="1">
      <alignment horizontal="center"/>
    </xf>
    <xf numFmtId="168" fontId="8" fillId="0" borderId="0" xfId="0" applyNumberFormat="1" applyFont="1" applyBorder="1" applyAlignment="1">
      <alignment horizontal="center"/>
    </xf>
    <xf numFmtId="168" fontId="8" fillId="0" borderId="2" xfId="0" applyNumberFormat="1" applyFont="1" applyBorder="1" applyAlignment="1">
      <alignment horizontal="center"/>
    </xf>
    <xf numFmtId="9" fontId="8" fillId="0" borderId="0" xfId="0" applyNumberFormat="1" applyFont="1" applyBorder="1" applyAlignment="1">
      <alignment horizontal="center"/>
    </xf>
    <xf numFmtId="9" fontId="8" fillId="0" borderId="2" xfId="0" applyNumberFormat="1" applyFont="1" applyBorder="1" applyAlignment="1">
      <alignment horizontal="center"/>
    </xf>
    <xf numFmtId="168" fontId="0" fillId="0" borderId="7" xfId="0" applyNumberFormat="1" applyBorder="1" applyAlignment="1">
      <alignment horizontal="center"/>
    </xf>
    <xf numFmtId="168" fontId="0" fillId="0" borderId="8" xfId="0" applyNumberFormat="1" applyBorder="1" applyAlignment="1">
      <alignment horizontal="center"/>
    </xf>
    <xf numFmtId="0" fontId="9" fillId="0" borderId="0" xfId="0" applyFont="1"/>
    <xf numFmtId="0" fontId="10" fillId="0" borderId="0" xfId="0" applyFont="1"/>
    <xf numFmtId="9" fontId="4" fillId="0" borderId="34" xfId="0" applyNumberFormat="1" applyFont="1" applyBorder="1" applyAlignment="1">
      <alignment horizontal="center"/>
    </xf>
    <xf numFmtId="9" fontId="1" fillId="0" borderId="4" xfId="0" applyNumberFormat="1" applyFont="1" applyBorder="1" applyAlignment="1">
      <alignment horizontal="center"/>
    </xf>
    <xf numFmtId="9" fontId="1" fillId="0" borderId="5" xfId="0" applyNumberFormat="1" applyFont="1" applyBorder="1" applyAlignment="1">
      <alignment horizontal="center"/>
    </xf>
    <xf numFmtId="9" fontId="8" fillId="0" borderId="23" xfId="0" applyNumberFormat="1" applyFont="1" applyBorder="1" applyAlignment="1">
      <alignment horizontal="center"/>
    </xf>
    <xf numFmtId="9" fontId="8" fillId="0" borderId="25" xfId="0" applyNumberFormat="1" applyFont="1" applyBorder="1" applyAlignment="1">
      <alignment horizontal="center"/>
    </xf>
    <xf numFmtId="168" fontId="8" fillId="0" borderId="23" xfId="0" applyNumberFormat="1" applyFont="1" applyBorder="1" applyAlignment="1">
      <alignment horizontal="center"/>
    </xf>
    <xf numFmtId="168" fontId="8" fillId="0" borderId="25" xfId="0" applyNumberFormat="1" applyFont="1" applyBorder="1" applyAlignment="1">
      <alignment horizontal="center"/>
    </xf>
    <xf numFmtId="168" fontId="1" fillId="0" borderId="34" xfId="0" applyNumberFormat="1" applyFont="1" applyBorder="1" applyAlignment="1">
      <alignment horizontal="center"/>
    </xf>
    <xf numFmtId="168" fontId="1" fillId="0" borderId="4" xfId="0" applyNumberFormat="1" applyFont="1" applyBorder="1" applyAlignment="1">
      <alignment horizontal="center"/>
    </xf>
    <xf numFmtId="168" fontId="1" fillId="0" borderId="5" xfId="0" applyNumberFormat="1" applyFont="1" applyBorder="1" applyAlignment="1">
      <alignment horizontal="center"/>
    </xf>
    <xf numFmtId="0" fontId="11" fillId="0" borderId="0" xfId="0" applyFont="1"/>
    <xf numFmtId="9" fontId="11" fillId="0" borderId="4" xfId="0" applyNumberFormat="1" applyFont="1" applyBorder="1" applyAlignment="1">
      <alignment horizontal="center"/>
    </xf>
    <xf numFmtId="9" fontId="11" fillId="0" borderId="5" xfId="0" applyNumberFormat="1" applyFont="1" applyBorder="1" applyAlignment="1">
      <alignment horizontal="center"/>
    </xf>
    <xf numFmtId="9" fontId="12" fillId="0" borderId="0" xfId="0" applyNumberFormat="1" applyFont="1" applyBorder="1" applyAlignment="1">
      <alignment horizontal="center"/>
    </xf>
    <xf numFmtId="9" fontId="12" fillId="0" borderId="25" xfId="0" applyNumberFormat="1" applyFont="1" applyBorder="1" applyAlignment="1">
      <alignment horizontal="center"/>
    </xf>
    <xf numFmtId="9" fontId="12" fillId="0" borderId="2" xfId="0" applyNumberFormat="1" applyFont="1" applyBorder="1" applyAlignment="1">
      <alignment horizontal="center"/>
    </xf>
    <xf numFmtId="9" fontId="0" fillId="0" borderId="7" xfId="0" applyNumberFormat="1" applyBorder="1" applyAlignment="1">
      <alignment horizontal="center"/>
    </xf>
    <xf numFmtId="9" fontId="0" fillId="0" borderId="8" xfId="0" applyNumberFormat="1" applyBorder="1" applyAlignment="1">
      <alignment horizontal="center"/>
    </xf>
    <xf numFmtId="172" fontId="0" fillId="0" borderId="0" xfId="0" applyNumberFormat="1" applyBorder="1" applyAlignment="1">
      <alignment horizontal="center"/>
    </xf>
    <xf numFmtId="173" fontId="0" fillId="0" borderId="0" xfId="0" applyNumberFormat="1" applyBorder="1" applyAlignment="1">
      <alignment horizontal="center"/>
    </xf>
    <xf numFmtId="9" fontId="0" fillId="0" borderId="22" xfId="0" applyNumberFormat="1" applyBorder="1" applyAlignment="1">
      <alignment horizontal="center"/>
    </xf>
    <xf numFmtId="9" fontId="0" fillId="0" borderId="24" xfId="0" applyNumberFormat="1" applyBorder="1" applyAlignment="1">
      <alignment horizontal="center"/>
    </xf>
  </cellXfs>
  <cellStyles count="1">
    <cellStyle name="Normal" xfId="0" builtinId="0"/>
  </cellStyles>
  <dxfs count="88">
    <dxf>
      <font>
        <color rgb="FFFF0000"/>
      </font>
    </dxf>
    <dxf>
      <font>
        <color rgb="FFCC0033"/>
      </font>
    </dxf>
    <dxf>
      <font>
        <color rgb="FF990066"/>
      </font>
    </dxf>
    <dxf>
      <font>
        <color rgb="FF660099"/>
      </font>
    </dxf>
    <dxf>
      <font>
        <color rgb="FF3300CC"/>
      </font>
    </dxf>
    <dxf>
      <font>
        <color rgb="FF0000FF"/>
      </font>
    </dxf>
    <dxf>
      <font>
        <color rgb="FF0033CC"/>
      </font>
    </dxf>
    <dxf>
      <font>
        <color rgb="FF006699"/>
      </font>
    </dxf>
    <dxf>
      <font>
        <color rgb="FF009966"/>
      </font>
    </dxf>
    <dxf>
      <font>
        <color rgb="FF00B02A"/>
      </font>
    </dxf>
    <dxf>
      <font>
        <color rgb="FF00CC00"/>
      </font>
    </dxf>
    <dxf>
      <font>
        <color rgb="FFFF0000"/>
      </font>
    </dxf>
    <dxf>
      <font>
        <color rgb="FFCC0033"/>
      </font>
    </dxf>
    <dxf>
      <font>
        <color rgb="FF990066"/>
      </font>
    </dxf>
    <dxf>
      <font>
        <color rgb="FF660099"/>
      </font>
    </dxf>
    <dxf>
      <font>
        <color rgb="FF3300CC"/>
      </font>
    </dxf>
    <dxf>
      <font>
        <color rgb="FF0000FF"/>
      </font>
    </dxf>
    <dxf>
      <font>
        <color rgb="FF0033CC"/>
      </font>
    </dxf>
    <dxf>
      <font>
        <color rgb="FF006699"/>
      </font>
    </dxf>
    <dxf>
      <font>
        <color rgb="FF009966"/>
      </font>
    </dxf>
    <dxf>
      <font>
        <color rgb="FF00B02A"/>
      </font>
    </dxf>
    <dxf>
      <font>
        <color rgb="FF00CC00"/>
      </font>
    </dxf>
    <dxf>
      <font>
        <color rgb="FFFF0000"/>
      </font>
    </dxf>
    <dxf>
      <font>
        <color rgb="FFCC0033"/>
      </font>
    </dxf>
    <dxf>
      <font>
        <color rgb="FF990066"/>
      </font>
    </dxf>
    <dxf>
      <font>
        <color rgb="FF660099"/>
      </font>
    </dxf>
    <dxf>
      <font>
        <color rgb="FF3300CC"/>
      </font>
    </dxf>
    <dxf>
      <font>
        <color rgb="FF0000FF"/>
      </font>
    </dxf>
    <dxf>
      <font>
        <color rgb="FF0033CC"/>
      </font>
    </dxf>
    <dxf>
      <font>
        <color rgb="FF006699"/>
      </font>
    </dxf>
    <dxf>
      <font>
        <color rgb="FF009966"/>
      </font>
    </dxf>
    <dxf>
      <font>
        <color rgb="FF00B02A"/>
      </font>
    </dxf>
    <dxf>
      <font>
        <color rgb="FF00CC00"/>
      </font>
    </dxf>
    <dxf>
      <font>
        <color rgb="FFFF0000"/>
      </font>
    </dxf>
    <dxf>
      <font>
        <color rgb="FFCC0033"/>
      </font>
    </dxf>
    <dxf>
      <font>
        <color rgb="FF990066"/>
      </font>
    </dxf>
    <dxf>
      <font>
        <color rgb="FF660099"/>
      </font>
    </dxf>
    <dxf>
      <font>
        <color rgb="FF3300CC"/>
      </font>
    </dxf>
    <dxf>
      <font>
        <color rgb="FF0000FF"/>
      </font>
    </dxf>
    <dxf>
      <font>
        <color rgb="FF0033CC"/>
      </font>
    </dxf>
    <dxf>
      <font>
        <color rgb="FF006699"/>
      </font>
    </dxf>
    <dxf>
      <font>
        <color rgb="FF009966"/>
      </font>
    </dxf>
    <dxf>
      <font>
        <color rgb="FF00B02A"/>
      </font>
    </dxf>
    <dxf>
      <font>
        <color rgb="FF00CC00"/>
      </font>
    </dxf>
    <dxf>
      <font>
        <color rgb="FFFF0000"/>
      </font>
    </dxf>
    <dxf>
      <font>
        <color rgb="FFCC0033"/>
      </font>
    </dxf>
    <dxf>
      <font>
        <color rgb="FF990066"/>
      </font>
    </dxf>
    <dxf>
      <font>
        <color rgb="FF660099"/>
      </font>
    </dxf>
    <dxf>
      <font>
        <color rgb="FF3300CC"/>
      </font>
    </dxf>
    <dxf>
      <font>
        <color rgb="FF0000FF"/>
      </font>
    </dxf>
    <dxf>
      <font>
        <color rgb="FF0033CC"/>
      </font>
    </dxf>
    <dxf>
      <font>
        <color rgb="FF006699"/>
      </font>
    </dxf>
    <dxf>
      <font>
        <color rgb="FF009966"/>
      </font>
    </dxf>
    <dxf>
      <font>
        <color rgb="FF00B02A"/>
      </font>
    </dxf>
    <dxf>
      <font>
        <color rgb="FF00CC00"/>
      </font>
    </dxf>
    <dxf>
      <font>
        <color rgb="FFFF0000"/>
      </font>
    </dxf>
    <dxf>
      <font>
        <color rgb="FFCC0033"/>
      </font>
    </dxf>
    <dxf>
      <font>
        <color rgb="FF990066"/>
      </font>
    </dxf>
    <dxf>
      <font>
        <color rgb="FF660099"/>
      </font>
    </dxf>
    <dxf>
      <font>
        <color rgb="FF3300CC"/>
      </font>
    </dxf>
    <dxf>
      <font>
        <color rgb="FF0000FF"/>
      </font>
    </dxf>
    <dxf>
      <font>
        <color rgb="FF0033CC"/>
      </font>
    </dxf>
    <dxf>
      <font>
        <color rgb="FF006699"/>
      </font>
    </dxf>
    <dxf>
      <font>
        <color rgb="FF009966"/>
      </font>
    </dxf>
    <dxf>
      <font>
        <color rgb="FF00B02A"/>
      </font>
    </dxf>
    <dxf>
      <font>
        <color rgb="FF00CC00"/>
      </font>
    </dxf>
    <dxf>
      <font>
        <color rgb="FFFF0000"/>
      </font>
    </dxf>
    <dxf>
      <font>
        <color rgb="FFCC0033"/>
      </font>
    </dxf>
    <dxf>
      <font>
        <color rgb="FF990066"/>
      </font>
    </dxf>
    <dxf>
      <font>
        <color rgb="FF660099"/>
      </font>
    </dxf>
    <dxf>
      <font>
        <color rgb="FF3300CC"/>
      </font>
    </dxf>
    <dxf>
      <font>
        <color rgb="FF0000FF"/>
      </font>
    </dxf>
    <dxf>
      <font>
        <color rgb="FF0033CC"/>
      </font>
    </dxf>
    <dxf>
      <font>
        <color rgb="FF006699"/>
      </font>
    </dxf>
    <dxf>
      <font>
        <color rgb="FF009966"/>
      </font>
    </dxf>
    <dxf>
      <font>
        <color rgb="FF00B02A"/>
      </font>
    </dxf>
    <dxf>
      <font>
        <color rgb="FF00CC00"/>
      </font>
    </dxf>
    <dxf>
      <font>
        <color rgb="FFFF0000"/>
      </font>
    </dxf>
    <dxf>
      <font>
        <color rgb="FFCC0033"/>
      </font>
    </dxf>
    <dxf>
      <font>
        <color rgb="FF990066"/>
      </font>
    </dxf>
    <dxf>
      <font>
        <color rgb="FF660099"/>
      </font>
    </dxf>
    <dxf>
      <font>
        <color rgb="FF3300CC"/>
      </font>
    </dxf>
    <dxf>
      <font>
        <color rgb="FF0000FF"/>
      </font>
    </dxf>
    <dxf>
      <font>
        <color rgb="FF0033CC"/>
      </font>
    </dxf>
    <dxf>
      <font>
        <color rgb="FF006699"/>
      </font>
    </dxf>
    <dxf>
      <font>
        <color rgb="FF009966"/>
      </font>
    </dxf>
    <dxf>
      <font>
        <color rgb="FF00B02A"/>
      </font>
    </dxf>
    <dxf>
      <font>
        <color rgb="FF00CC00"/>
      </font>
    </dxf>
  </dxfs>
  <tableStyles count="0" defaultTableStyle="TableStyleMedium2" defaultPivotStyle="PivotStyleLight16"/>
  <colors>
    <mruColors>
      <color rgb="FF008000"/>
      <color rgb="FF00CC00"/>
      <color rgb="FF00B02A"/>
      <color rgb="FF009966"/>
      <color rgb="FF006699"/>
      <color rgb="FF0033CC"/>
      <color rgb="FF0000FF"/>
      <color rgb="FF3300CC"/>
      <color rgb="FF660099"/>
      <color rgb="FF99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0"/>
  <sheetViews>
    <sheetView tabSelected="1" workbookViewId="0">
      <selection activeCell="V3" sqref="V3"/>
    </sheetView>
  </sheetViews>
  <sheetFormatPr baseColWidth="10" defaultRowHeight="15" x14ac:dyDescent="0.25"/>
  <cols>
    <col min="2" max="2" width="7.85546875" customWidth="1"/>
    <col min="3" max="3" width="7.42578125" customWidth="1"/>
    <col min="4" max="4" width="1.85546875" customWidth="1"/>
    <col min="5" max="5" width="3.42578125" customWidth="1"/>
    <col min="6" max="6" width="6.140625" customWidth="1"/>
    <col min="7" max="7" width="11.42578125" customWidth="1"/>
    <col min="8" max="8" width="12" customWidth="1"/>
    <col min="9" max="9" width="7.42578125" customWidth="1"/>
    <col min="10" max="10" width="12" customWidth="1"/>
    <col min="11" max="11" width="11.42578125" customWidth="1"/>
    <col min="12" max="12" width="12" customWidth="1"/>
    <col min="13" max="13" width="7.42578125" customWidth="1"/>
    <col min="14" max="14" width="12" customWidth="1"/>
    <col min="15" max="15" width="10.5703125" customWidth="1"/>
    <col min="16" max="16" width="5.28515625" customWidth="1"/>
    <col min="17" max="17" width="12" customWidth="1"/>
    <col min="18" max="18" width="7.42578125" customWidth="1"/>
    <col min="19" max="19" width="12" customWidth="1"/>
    <col min="21" max="21" width="7.42578125" customWidth="1"/>
    <col min="22" max="23" width="12" customWidth="1"/>
    <col min="25" max="25" width="9.42578125" customWidth="1"/>
    <col min="26" max="26" width="12" customWidth="1"/>
  </cols>
  <sheetData>
    <row r="1" spans="1:9" ht="23.25" x14ac:dyDescent="0.35">
      <c r="A1" s="56" t="s">
        <v>0</v>
      </c>
      <c r="B1" s="35"/>
      <c r="C1" s="35"/>
      <c r="D1" s="35"/>
      <c r="E1" s="35"/>
      <c r="F1" s="34"/>
      <c r="G1" s="34"/>
      <c r="H1" s="34"/>
      <c r="I1" s="34"/>
    </row>
    <row r="2" spans="1:9" x14ac:dyDescent="0.25">
      <c r="A2" s="57"/>
    </row>
    <row r="3" spans="1:9" x14ac:dyDescent="0.25">
      <c r="A3" s="58" t="s">
        <v>10</v>
      </c>
      <c r="B3" s="1"/>
      <c r="C3" s="1"/>
      <c r="D3" s="1"/>
      <c r="E3" s="1"/>
    </row>
    <row r="4" spans="1:9" x14ac:dyDescent="0.25">
      <c r="A4" s="57" t="s">
        <v>50</v>
      </c>
    </row>
    <row r="5" spans="1:9" x14ac:dyDescent="0.25">
      <c r="A5" s="57" t="s">
        <v>11</v>
      </c>
    </row>
    <row r="6" spans="1:9" x14ac:dyDescent="0.25">
      <c r="A6" s="57" t="s">
        <v>12</v>
      </c>
    </row>
    <row r="7" spans="1:9" x14ac:dyDescent="0.25">
      <c r="A7" s="57" t="s">
        <v>51</v>
      </c>
    </row>
    <row r="8" spans="1:9" x14ac:dyDescent="0.25">
      <c r="A8" s="57" t="s">
        <v>52</v>
      </c>
    </row>
    <row r="9" spans="1:9" x14ac:dyDescent="0.25">
      <c r="A9" s="57" t="s">
        <v>58</v>
      </c>
    </row>
    <row r="10" spans="1:9" x14ac:dyDescent="0.25">
      <c r="A10" s="57"/>
    </row>
    <row r="11" spans="1:9" x14ac:dyDescent="0.25">
      <c r="A11" s="58" t="s">
        <v>13</v>
      </c>
      <c r="B11" s="1"/>
      <c r="C11" s="1"/>
      <c r="D11" s="1"/>
      <c r="E11" s="1"/>
    </row>
    <row r="12" spans="1:9" x14ac:dyDescent="0.25">
      <c r="A12" s="57" t="s">
        <v>14</v>
      </c>
    </row>
    <row r="13" spans="1:9" x14ac:dyDescent="0.25">
      <c r="A13" s="57" t="s">
        <v>63</v>
      </c>
    </row>
    <row r="14" spans="1:9" x14ac:dyDescent="0.25">
      <c r="A14" s="57" t="s">
        <v>15</v>
      </c>
    </row>
    <row r="15" spans="1:9" x14ac:dyDescent="0.25">
      <c r="A15" s="57" t="s">
        <v>53</v>
      </c>
    </row>
    <row r="16" spans="1:9" x14ac:dyDescent="0.25">
      <c r="A16" s="57" t="s">
        <v>42</v>
      </c>
    </row>
    <row r="17" spans="1:2" x14ac:dyDescent="0.25">
      <c r="A17" s="57" t="s">
        <v>43</v>
      </c>
    </row>
    <row r="18" spans="1:2" x14ac:dyDescent="0.25">
      <c r="A18" s="57" t="s">
        <v>44</v>
      </c>
    </row>
    <row r="19" spans="1:2" x14ac:dyDescent="0.25">
      <c r="A19" s="57" t="s">
        <v>74</v>
      </c>
    </row>
    <row r="20" spans="1:2" x14ac:dyDescent="0.25">
      <c r="A20" s="57"/>
    </row>
    <row r="21" spans="1:2" x14ac:dyDescent="0.25">
      <c r="A21" s="58" t="s">
        <v>45</v>
      </c>
      <c r="B21" s="1"/>
    </row>
    <row r="22" spans="1:2" x14ac:dyDescent="0.25">
      <c r="A22" s="57" t="s">
        <v>46</v>
      </c>
    </row>
    <row r="23" spans="1:2" x14ac:dyDescent="0.25">
      <c r="A23" s="57" t="s">
        <v>47</v>
      </c>
    </row>
    <row r="24" spans="1:2" x14ac:dyDescent="0.25">
      <c r="A24" s="57" t="s">
        <v>48</v>
      </c>
    </row>
    <row r="25" spans="1:2" x14ac:dyDescent="0.25">
      <c r="A25" s="57" t="s">
        <v>76</v>
      </c>
    </row>
    <row r="26" spans="1:2" x14ac:dyDescent="0.25">
      <c r="A26" s="57" t="s">
        <v>49</v>
      </c>
    </row>
    <row r="27" spans="1:2" x14ac:dyDescent="0.25">
      <c r="A27" s="57" t="s">
        <v>75</v>
      </c>
    </row>
    <row r="28" spans="1:2" x14ac:dyDescent="0.25">
      <c r="A28" s="57" t="s">
        <v>56</v>
      </c>
    </row>
    <row r="29" spans="1:2" x14ac:dyDescent="0.25">
      <c r="A29" s="57" t="s">
        <v>57</v>
      </c>
    </row>
    <row r="30" spans="1:2" x14ac:dyDescent="0.25">
      <c r="A30" s="57" t="s">
        <v>71</v>
      </c>
    </row>
    <row r="31" spans="1:2" x14ac:dyDescent="0.25">
      <c r="A31" s="57" t="s">
        <v>55</v>
      </c>
    </row>
    <row r="32" spans="1:2" ht="15.75" thickBot="1" x14ac:dyDescent="0.3"/>
    <row r="33" spans="1:23" ht="15.75" thickTop="1" x14ac:dyDescent="0.25">
      <c r="A33" s="44"/>
      <c r="B33" s="44"/>
      <c r="C33" s="44"/>
      <c r="D33" s="44"/>
      <c r="E33" s="44"/>
      <c r="F33" s="44"/>
      <c r="G33" s="44"/>
      <c r="H33" s="44"/>
      <c r="I33" s="44"/>
      <c r="J33" s="44"/>
      <c r="K33" s="44"/>
      <c r="L33" s="44"/>
      <c r="M33" s="44"/>
      <c r="N33" s="44"/>
      <c r="O33" s="44"/>
      <c r="P33" s="44"/>
      <c r="Q33" s="44" t="s">
        <v>61</v>
      </c>
      <c r="R33" s="44"/>
      <c r="S33" s="44"/>
      <c r="T33" s="44"/>
      <c r="U33" s="44"/>
      <c r="V33" s="44"/>
    </row>
    <row r="34" spans="1:23" x14ac:dyDescent="0.25">
      <c r="A34" s="2"/>
      <c r="B34" s="2"/>
      <c r="C34" s="2"/>
      <c r="D34" s="2"/>
      <c r="E34" s="2"/>
      <c r="F34" s="2"/>
      <c r="G34" s="2"/>
      <c r="H34" s="2"/>
      <c r="I34" s="2"/>
      <c r="J34" s="2"/>
      <c r="K34" s="2"/>
      <c r="L34" s="2"/>
      <c r="M34" s="2"/>
      <c r="N34" s="2"/>
      <c r="Q34" s="2" t="s">
        <v>62</v>
      </c>
      <c r="R34" s="2"/>
      <c r="S34" s="2"/>
      <c r="T34" s="2"/>
      <c r="U34" s="2"/>
      <c r="V34" s="2"/>
      <c r="W34" s="2"/>
    </row>
    <row r="35" spans="1:23" ht="16.5" customHeight="1" thickBot="1" x14ac:dyDescent="0.3">
      <c r="G35" s="82" t="s">
        <v>36</v>
      </c>
      <c r="H35" s="83"/>
      <c r="I35" s="83"/>
      <c r="J35" s="83"/>
      <c r="K35" s="82" t="s">
        <v>41</v>
      </c>
      <c r="L35" s="83"/>
      <c r="M35" s="83"/>
      <c r="N35" s="83"/>
      <c r="O35" s="83"/>
      <c r="P35" s="83"/>
      <c r="Q35" s="82" t="s">
        <v>23</v>
      </c>
      <c r="R35" s="83"/>
      <c r="S35" s="83"/>
      <c r="T35" s="82" t="s">
        <v>21</v>
      </c>
    </row>
    <row r="36" spans="1:23" x14ac:dyDescent="0.25">
      <c r="A36" s="21" t="s">
        <v>1</v>
      </c>
      <c r="B36" s="36" t="s">
        <v>17</v>
      </c>
      <c r="C36" s="3" t="s">
        <v>24</v>
      </c>
      <c r="D36" s="37" t="s">
        <v>26</v>
      </c>
      <c r="E36" s="39"/>
      <c r="F36" s="39"/>
      <c r="G36" s="45" t="s">
        <v>7</v>
      </c>
      <c r="H36" s="46"/>
      <c r="I36" s="46"/>
      <c r="J36" s="47"/>
      <c r="K36" s="48" t="s">
        <v>9</v>
      </c>
      <c r="L36" s="46"/>
      <c r="M36" s="46"/>
      <c r="N36" s="49"/>
      <c r="O36" s="23"/>
      <c r="Q36" s="45" t="s">
        <v>59</v>
      </c>
      <c r="R36" s="46"/>
      <c r="S36" s="47"/>
      <c r="T36" s="48" t="s">
        <v>60</v>
      </c>
      <c r="U36" s="46"/>
      <c r="V36" s="49"/>
    </row>
    <row r="37" spans="1:23" x14ac:dyDescent="0.25">
      <c r="A37" s="21" t="s">
        <v>2</v>
      </c>
      <c r="B37" s="20" t="s">
        <v>18</v>
      </c>
      <c r="C37" s="4" t="s">
        <v>25</v>
      </c>
      <c r="D37" s="38" t="s">
        <v>27</v>
      </c>
      <c r="E37" s="40"/>
      <c r="F37" s="40"/>
      <c r="G37" s="20" t="s">
        <v>4</v>
      </c>
      <c r="H37" s="5" t="s">
        <v>16</v>
      </c>
      <c r="I37" s="5" t="s">
        <v>5</v>
      </c>
      <c r="J37" s="5" t="s">
        <v>3</v>
      </c>
      <c r="K37" s="54" t="s">
        <v>4</v>
      </c>
      <c r="L37" s="5" t="s">
        <v>16</v>
      </c>
      <c r="M37" s="5" t="s">
        <v>5</v>
      </c>
      <c r="N37" s="53" t="s">
        <v>3</v>
      </c>
      <c r="O37" s="23"/>
      <c r="Q37" s="26" t="s">
        <v>4</v>
      </c>
      <c r="R37" s="5" t="s">
        <v>5</v>
      </c>
      <c r="S37" s="6" t="s">
        <v>3</v>
      </c>
      <c r="T37" s="5" t="s">
        <v>4</v>
      </c>
      <c r="U37" s="5" t="s">
        <v>5</v>
      </c>
      <c r="V37" s="7" t="s">
        <v>3</v>
      </c>
    </row>
    <row r="38" spans="1:23" x14ac:dyDescent="0.25">
      <c r="B38" s="8">
        <v>1</v>
      </c>
      <c r="C38" s="9" t="s">
        <v>28</v>
      </c>
      <c r="D38" s="10" t="s">
        <v>35</v>
      </c>
      <c r="E38" s="42">
        <v>0</v>
      </c>
      <c r="F38" s="13">
        <v>14</v>
      </c>
      <c r="G38" s="27">
        <v>0.44369999999999998</v>
      </c>
      <c r="H38" s="28">
        <f>G38/(G38+K38)</f>
        <v>0.5</v>
      </c>
      <c r="I38" s="66">
        <f>1/H38</f>
        <v>2</v>
      </c>
      <c r="J38" s="78">
        <f>I38-1</f>
        <v>1</v>
      </c>
      <c r="K38" s="41">
        <v>0.44369999999999998</v>
      </c>
      <c r="L38" s="28">
        <f>K38/(G38+K38)</f>
        <v>0.5</v>
      </c>
      <c r="M38" s="66">
        <f>1/L38</f>
        <v>2</v>
      </c>
      <c r="N38" s="74">
        <f>M38-1</f>
        <v>1</v>
      </c>
      <c r="O38" s="23"/>
      <c r="Q38" s="80">
        <f>G38+$Q50/2</f>
        <v>0.5</v>
      </c>
      <c r="R38" s="66">
        <f>1/Q38</f>
        <v>2</v>
      </c>
      <c r="S38" s="68">
        <f>(R38-1)-1</f>
        <v>0</v>
      </c>
      <c r="T38" s="61">
        <f>K38+$Q50/2</f>
        <v>0.5</v>
      </c>
      <c r="U38" s="66">
        <f>1/T38</f>
        <v>2</v>
      </c>
      <c r="V38" s="84">
        <f>(U38-1)-1</f>
        <v>0</v>
      </c>
    </row>
    <row r="39" spans="1:23" x14ac:dyDescent="0.25">
      <c r="A39" s="21" t="s">
        <v>19</v>
      </c>
      <c r="B39" s="8">
        <v>2</v>
      </c>
      <c r="C39" s="9" t="s">
        <v>29</v>
      </c>
      <c r="D39" s="10" t="s">
        <v>35</v>
      </c>
      <c r="E39" s="12">
        <f>2*E38</f>
        <v>0</v>
      </c>
      <c r="F39" s="13">
        <v>28</v>
      </c>
      <c r="G39" s="27">
        <v>0.45950000000000002</v>
      </c>
      <c r="H39" s="63">
        <f t="shared" ref="H39:H44" si="0">G39/(G39+K39)</f>
        <v>0.5</v>
      </c>
      <c r="I39" s="66">
        <f t="shared" ref="I39:I44" si="1">1/H39</f>
        <v>2</v>
      </c>
      <c r="J39" s="78">
        <f t="shared" ref="J39:J44" si="2">I39-1</f>
        <v>1</v>
      </c>
      <c r="K39" s="25">
        <v>0.45950000000000002</v>
      </c>
      <c r="L39" s="28">
        <f t="shared" ref="L39:L44" si="3">K39/(G39+K39)</f>
        <v>0.5</v>
      </c>
      <c r="M39" s="66">
        <f t="shared" ref="M39:M44" si="4">1/L39</f>
        <v>2</v>
      </c>
      <c r="N39" s="74">
        <f t="shared" ref="N39:N44" si="5">M39-1</f>
        <v>1</v>
      </c>
      <c r="O39" s="23"/>
      <c r="Q39" s="80">
        <f>G39+$Q51/2</f>
        <v>0.5</v>
      </c>
      <c r="R39" s="66">
        <f t="shared" ref="R39:R44" si="6">1/Q39</f>
        <v>2</v>
      </c>
      <c r="S39" s="68">
        <f t="shared" ref="S39:S44" si="7">(R39-1)-1</f>
        <v>0</v>
      </c>
      <c r="T39" s="61">
        <f>K39+$Q51/2</f>
        <v>0.5</v>
      </c>
      <c r="U39" s="66">
        <f t="shared" ref="U39:U44" si="8">1/T39</f>
        <v>2</v>
      </c>
      <c r="V39" s="70">
        <f t="shared" ref="V39:V44" si="9">(U39-1)-1</f>
        <v>0</v>
      </c>
    </row>
    <row r="40" spans="1:23" x14ac:dyDescent="0.25">
      <c r="A40" s="21" t="s">
        <v>20</v>
      </c>
      <c r="B40" s="8">
        <v>3</v>
      </c>
      <c r="C40" s="9" t="s">
        <v>31</v>
      </c>
      <c r="D40" s="10" t="s">
        <v>35</v>
      </c>
      <c r="E40" s="12">
        <f>3*E38</f>
        <v>0</v>
      </c>
      <c r="F40" s="13">
        <v>42</v>
      </c>
      <c r="G40" s="27">
        <v>0.4667</v>
      </c>
      <c r="H40" s="63">
        <f t="shared" si="0"/>
        <v>0.5</v>
      </c>
      <c r="I40" s="66">
        <f t="shared" si="1"/>
        <v>2</v>
      </c>
      <c r="J40" s="78">
        <f t="shared" si="2"/>
        <v>1</v>
      </c>
      <c r="K40" s="25">
        <v>0.4667</v>
      </c>
      <c r="L40" s="28">
        <f t="shared" si="3"/>
        <v>0.5</v>
      </c>
      <c r="M40" s="66">
        <f>1/L40</f>
        <v>2</v>
      </c>
      <c r="N40" s="74">
        <f t="shared" si="5"/>
        <v>1</v>
      </c>
      <c r="O40" s="23"/>
      <c r="Q40" s="80">
        <f>G40+$Q52/2</f>
        <v>0.5</v>
      </c>
      <c r="R40" s="66">
        <f>1/Q40</f>
        <v>2</v>
      </c>
      <c r="S40" s="68">
        <f t="shared" si="7"/>
        <v>0</v>
      </c>
      <c r="T40" s="61">
        <f>K40+$Q52/2</f>
        <v>0.5</v>
      </c>
      <c r="U40" s="66">
        <f t="shared" si="8"/>
        <v>2</v>
      </c>
      <c r="V40" s="70">
        <f t="shared" si="9"/>
        <v>0</v>
      </c>
    </row>
    <row r="41" spans="1:23" x14ac:dyDescent="0.25">
      <c r="B41" s="8">
        <v>4</v>
      </c>
      <c r="C41" s="9" t="s">
        <v>30</v>
      </c>
      <c r="D41" s="10" t="s">
        <v>35</v>
      </c>
      <c r="E41" s="12">
        <f>4*E38</f>
        <v>0</v>
      </c>
      <c r="F41" s="13">
        <v>56</v>
      </c>
      <c r="G41" s="27">
        <v>0.47110000000000002</v>
      </c>
      <c r="H41" s="63">
        <f t="shared" si="0"/>
        <v>0.5</v>
      </c>
      <c r="I41" s="66">
        <f t="shared" si="1"/>
        <v>2</v>
      </c>
      <c r="J41" s="78">
        <f t="shared" si="2"/>
        <v>1</v>
      </c>
      <c r="K41" s="25">
        <v>0.47110000000000002</v>
      </c>
      <c r="L41" s="28">
        <f t="shared" si="3"/>
        <v>0.5</v>
      </c>
      <c r="M41" s="66">
        <f t="shared" si="4"/>
        <v>2</v>
      </c>
      <c r="N41" s="74">
        <f t="shared" si="5"/>
        <v>1</v>
      </c>
      <c r="O41" s="23"/>
      <c r="Q41" s="80">
        <f>G41+$Q53/2</f>
        <v>0.5</v>
      </c>
      <c r="R41" s="66">
        <f t="shared" si="6"/>
        <v>2</v>
      </c>
      <c r="S41" s="68">
        <f t="shared" si="7"/>
        <v>0</v>
      </c>
      <c r="T41" s="61">
        <f>K41+$Q53/2</f>
        <v>0.5</v>
      </c>
      <c r="U41" s="66">
        <f>1/T41</f>
        <v>2</v>
      </c>
      <c r="V41" s="70">
        <f t="shared" si="9"/>
        <v>0</v>
      </c>
    </row>
    <row r="42" spans="1:23" x14ac:dyDescent="0.25">
      <c r="B42" s="8">
        <v>5</v>
      </c>
      <c r="C42" s="9" t="s">
        <v>32</v>
      </c>
      <c r="D42" s="10" t="s">
        <v>35</v>
      </c>
      <c r="E42" s="12">
        <f>5*E38</f>
        <v>0</v>
      </c>
      <c r="F42" s="13">
        <v>70</v>
      </c>
      <c r="G42" s="27">
        <v>0.47410000000000002</v>
      </c>
      <c r="H42" s="63">
        <f t="shared" si="0"/>
        <v>0.5</v>
      </c>
      <c r="I42" s="66">
        <f t="shared" si="1"/>
        <v>2</v>
      </c>
      <c r="J42" s="78">
        <f t="shared" si="2"/>
        <v>1</v>
      </c>
      <c r="K42" s="25">
        <v>0.47410000000000002</v>
      </c>
      <c r="L42" s="28">
        <f t="shared" si="3"/>
        <v>0.5</v>
      </c>
      <c r="M42" s="66">
        <f t="shared" si="4"/>
        <v>2</v>
      </c>
      <c r="N42" s="74">
        <f t="shared" si="5"/>
        <v>1</v>
      </c>
      <c r="O42" s="23"/>
      <c r="Q42" s="80">
        <f>G42+$Q54/2</f>
        <v>0.5</v>
      </c>
      <c r="R42" s="66">
        <f t="shared" si="6"/>
        <v>2</v>
      </c>
      <c r="S42" s="68">
        <f t="shared" si="7"/>
        <v>0</v>
      </c>
      <c r="T42" s="61">
        <f>K42+$Q54/2</f>
        <v>0.5</v>
      </c>
      <c r="U42" s="66">
        <f t="shared" si="8"/>
        <v>2</v>
      </c>
      <c r="V42" s="70">
        <f t="shared" si="9"/>
        <v>0</v>
      </c>
    </row>
    <row r="43" spans="1:23" x14ac:dyDescent="0.25">
      <c r="B43" s="8">
        <v>6</v>
      </c>
      <c r="C43" s="9" t="s">
        <v>33</v>
      </c>
      <c r="D43" s="10" t="s">
        <v>35</v>
      </c>
      <c r="E43" s="12">
        <f>6*E38</f>
        <v>0</v>
      </c>
      <c r="F43" s="13">
        <v>84</v>
      </c>
      <c r="G43" s="27">
        <v>0.4763</v>
      </c>
      <c r="H43" s="63">
        <f t="shared" si="0"/>
        <v>0.5</v>
      </c>
      <c r="I43" s="66">
        <f t="shared" si="1"/>
        <v>2</v>
      </c>
      <c r="J43" s="78">
        <f t="shared" si="2"/>
        <v>1</v>
      </c>
      <c r="K43" s="25">
        <v>0.4763</v>
      </c>
      <c r="L43" s="28">
        <f t="shared" si="3"/>
        <v>0.5</v>
      </c>
      <c r="M43" s="66">
        <f t="shared" si="4"/>
        <v>2</v>
      </c>
      <c r="N43" s="74">
        <f t="shared" si="5"/>
        <v>1</v>
      </c>
      <c r="O43" s="23"/>
      <c r="Q43" s="80">
        <f>G43+$Q55/2</f>
        <v>0.5</v>
      </c>
      <c r="R43" s="66">
        <f t="shared" si="6"/>
        <v>2</v>
      </c>
      <c r="S43" s="68">
        <f t="shared" si="7"/>
        <v>0</v>
      </c>
      <c r="T43" s="61">
        <f>K43+$Q55/2</f>
        <v>0.5</v>
      </c>
      <c r="U43" s="66">
        <f t="shared" si="8"/>
        <v>2</v>
      </c>
      <c r="V43" s="70">
        <f t="shared" si="9"/>
        <v>0</v>
      </c>
    </row>
    <row r="44" spans="1:23" ht="15.75" thickBot="1" x14ac:dyDescent="0.3">
      <c r="B44" s="14">
        <v>7</v>
      </c>
      <c r="C44" s="15" t="s">
        <v>34</v>
      </c>
      <c r="D44" s="16" t="s">
        <v>35</v>
      </c>
      <c r="E44" s="18">
        <f>7*E38</f>
        <v>0</v>
      </c>
      <c r="F44" s="19">
        <v>98</v>
      </c>
      <c r="G44" s="33">
        <v>0.47810000000000002</v>
      </c>
      <c r="H44" s="29">
        <f t="shared" si="0"/>
        <v>0.5</v>
      </c>
      <c r="I44" s="67">
        <f t="shared" si="1"/>
        <v>2</v>
      </c>
      <c r="J44" s="79">
        <f t="shared" si="2"/>
        <v>1</v>
      </c>
      <c r="K44" s="32">
        <v>0.47810000000000002</v>
      </c>
      <c r="L44" s="29">
        <f t="shared" si="3"/>
        <v>0.5</v>
      </c>
      <c r="M44" s="67">
        <f t="shared" si="4"/>
        <v>2</v>
      </c>
      <c r="N44" s="75">
        <f t="shared" si="5"/>
        <v>1</v>
      </c>
      <c r="O44" s="23"/>
      <c r="Q44" s="81">
        <f>G44+$Q56/2</f>
        <v>0.5</v>
      </c>
      <c r="R44" s="67">
        <f t="shared" si="6"/>
        <v>2</v>
      </c>
      <c r="S44" s="69">
        <f t="shared" si="7"/>
        <v>0</v>
      </c>
      <c r="T44" s="62">
        <f>K44+$Q56/2</f>
        <v>0.5</v>
      </c>
      <c r="U44" s="67">
        <f t="shared" si="8"/>
        <v>2</v>
      </c>
      <c r="V44" s="71">
        <f t="shared" si="9"/>
        <v>0</v>
      </c>
    </row>
    <row r="47" spans="1:23" ht="15.75" thickBot="1" x14ac:dyDescent="0.3">
      <c r="H47" s="82" t="s">
        <v>22</v>
      </c>
      <c r="I47" s="83"/>
      <c r="J47" s="83"/>
      <c r="K47" s="83"/>
      <c r="L47" s="82" t="s">
        <v>37</v>
      </c>
      <c r="M47" s="83"/>
      <c r="N47" s="83"/>
      <c r="O47" s="83"/>
      <c r="P47" s="83"/>
      <c r="Q47" s="82" t="s">
        <v>38</v>
      </c>
    </row>
    <row r="48" spans="1:23" x14ac:dyDescent="0.25">
      <c r="A48" s="21"/>
      <c r="B48" s="36" t="s">
        <v>17</v>
      </c>
      <c r="C48" s="3" t="s">
        <v>24</v>
      </c>
      <c r="D48" s="37" t="s">
        <v>26</v>
      </c>
      <c r="E48" s="39"/>
      <c r="F48" s="59"/>
      <c r="H48" s="45" t="s">
        <v>39</v>
      </c>
      <c r="I48" s="46"/>
      <c r="J48" s="46"/>
      <c r="K48" s="49"/>
      <c r="L48" s="45" t="s">
        <v>40</v>
      </c>
      <c r="M48" s="46"/>
      <c r="N48" s="46"/>
      <c r="O48" s="49"/>
      <c r="Q48" s="45" t="s">
        <v>8</v>
      </c>
      <c r="R48" s="46"/>
      <c r="S48" s="46"/>
      <c r="T48" s="49"/>
    </row>
    <row r="49" spans="1:22" x14ac:dyDescent="0.25">
      <c r="A49" s="21"/>
      <c r="B49" s="20" t="s">
        <v>18</v>
      </c>
      <c r="C49" s="4" t="s">
        <v>25</v>
      </c>
      <c r="D49" s="38" t="s">
        <v>27</v>
      </c>
      <c r="E49" s="40"/>
      <c r="F49" s="60"/>
      <c r="H49" s="20" t="s">
        <v>4</v>
      </c>
      <c r="I49" s="5" t="s">
        <v>5</v>
      </c>
      <c r="J49" s="5" t="s">
        <v>3</v>
      </c>
      <c r="K49" s="53" t="s">
        <v>54</v>
      </c>
      <c r="L49" s="20" t="s">
        <v>4</v>
      </c>
      <c r="M49" s="5" t="s">
        <v>5</v>
      </c>
      <c r="N49" s="5" t="s">
        <v>3</v>
      </c>
      <c r="O49" s="53" t="s">
        <v>54</v>
      </c>
      <c r="Q49" s="20" t="s">
        <v>4</v>
      </c>
      <c r="R49" s="5" t="s">
        <v>5</v>
      </c>
      <c r="S49" s="5" t="s">
        <v>3</v>
      </c>
      <c r="T49" s="53" t="s">
        <v>54</v>
      </c>
    </row>
    <row r="50" spans="1:22" x14ac:dyDescent="0.25">
      <c r="B50" s="8">
        <v>1</v>
      </c>
      <c r="C50" s="9" t="s">
        <v>28</v>
      </c>
      <c r="D50" s="11" t="s">
        <v>35</v>
      </c>
      <c r="E50" s="42">
        <v>0</v>
      </c>
      <c r="F50" s="13">
        <v>14</v>
      </c>
      <c r="H50" s="55">
        <f>G38</f>
        <v>0.44369999999999998</v>
      </c>
      <c r="I50" s="30">
        <f>1/H50</f>
        <v>2.2537750732476898</v>
      </c>
      <c r="J50" s="78">
        <f>I50-1</f>
        <v>1.2537750732476898</v>
      </c>
      <c r="K50" s="72">
        <f>J50/2</f>
        <v>0.62688753662384489</v>
      </c>
      <c r="L50" s="55">
        <f>K38</f>
        <v>0.44369999999999998</v>
      </c>
      <c r="M50" s="30">
        <f>1/L50</f>
        <v>2.2537750732476898</v>
      </c>
      <c r="N50" s="78">
        <f>M50-1</f>
        <v>1.2537750732476898</v>
      </c>
      <c r="O50" s="72">
        <f>N50/2</f>
        <v>0.62688753662384489</v>
      </c>
      <c r="Q50" s="27">
        <f>1-G38-K38</f>
        <v>0.11260000000000003</v>
      </c>
      <c r="R50" s="30">
        <f>1/Q50</f>
        <v>8.8809946714031938</v>
      </c>
      <c r="S50" s="78">
        <f>R50-1</f>
        <v>7.8809946714031938</v>
      </c>
      <c r="T50" s="74">
        <f>S50/2</f>
        <v>3.9404973357015969</v>
      </c>
    </row>
    <row r="51" spans="1:22" x14ac:dyDescent="0.25">
      <c r="B51" s="8">
        <v>2</v>
      </c>
      <c r="C51" s="9" t="s">
        <v>29</v>
      </c>
      <c r="D51" s="11" t="s">
        <v>35</v>
      </c>
      <c r="E51" s="12">
        <v>0</v>
      </c>
      <c r="F51" s="13">
        <v>28</v>
      </c>
      <c r="H51" s="27">
        <f t="shared" ref="H51:H56" si="10">G39</f>
        <v>0.45950000000000002</v>
      </c>
      <c r="I51" s="30">
        <f t="shared" ref="I51:I56" si="11">1/H51</f>
        <v>2.1762785636561479</v>
      </c>
      <c r="J51" s="78">
        <f t="shared" ref="J51:J56" si="12">I51-1</f>
        <v>1.1762785636561479</v>
      </c>
      <c r="K51" s="72">
        <f t="shared" ref="K51:K56" si="13">J51/2</f>
        <v>0.58813928182807396</v>
      </c>
      <c r="L51" s="27">
        <f t="shared" ref="L51:L56" si="14">K39</f>
        <v>0.45950000000000002</v>
      </c>
      <c r="M51" s="30">
        <f t="shared" ref="M51:M56" si="15">1/L51</f>
        <v>2.1762785636561479</v>
      </c>
      <c r="N51" s="78">
        <f t="shared" ref="N51:N56" si="16">M51-1</f>
        <v>1.1762785636561479</v>
      </c>
      <c r="O51" s="72">
        <f t="shared" ref="O51:O56" si="17">N51/2</f>
        <v>0.58813928182807396</v>
      </c>
      <c r="Q51" s="27">
        <f t="shared" ref="Q51:Q56" si="18">1-G39-K39</f>
        <v>8.0999999999999961E-2</v>
      </c>
      <c r="R51" s="64">
        <f>1/Q51</f>
        <v>12.345679012345684</v>
      </c>
      <c r="S51" s="78">
        <f>R51-1</f>
        <v>11.345679012345684</v>
      </c>
      <c r="T51" s="74">
        <f>S51/2</f>
        <v>5.6728395061728421</v>
      </c>
    </row>
    <row r="52" spans="1:22" x14ac:dyDescent="0.25">
      <c r="B52" s="8">
        <v>3</v>
      </c>
      <c r="C52" s="9" t="s">
        <v>31</v>
      </c>
      <c r="D52" s="11" t="s">
        <v>35</v>
      </c>
      <c r="E52" s="12">
        <v>0</v>
      </c>
      <c r="F52" s="13">
        <v>42</v>
      </c>
      <c r="H52" s="27">
        <f t="shared" si="10"/>
        <v>0.4667</v>
      </c>
      <c r="I52" s="30">
        <f t="shared" si="11"/>
        <v>2.1427040925648169</v>
      </c>
      <c r="J52" s="78">
        <f t="shared" si="12"/>
        <v>1.1427040925648169</v>
      </c>
      <c r="K52" s="72">
        <f t="shared" si="13"/>
        <v>0.57135204628240843</v>
      </c>
      <c r="L52" s="27">
        <f t="shared" si="14"/>
        <v>0.4667</v>
      </c>
      <c r="M52" s="30">
        <f t="shared" si="15"/>
        <v>2.1427040925648169</v>
      </c>
      <c r="N52" s="78">
        <f t="shared" si="16"/>
        <v>1.1427040925648169</v>
      </c>
      <c r="O52" s="72">
        <f t="shared" si="17"/>
        <v>0.57135204628240843</v>
      </c>
      <c r="Q52" s="27">
        <f t="shared" si="18"/>
        <v>6.6599999999999993E-2</v>
      </c>
      <c r="R52" s="64">
        <f>1/Q52</f>
        <v>15.015015015015017</v>
      </c>
      <c r="S52" s="78">
        <f>R52-1</f>
        <v>14.015015015015017</v>
      </c>
      <c r="T52" s="74">
        <f>S52/2</f>
        <v>7.0075075075075084</v>
      </c>
    </row>
    <row r="53" spans="1:22" x14ac:dyDescent="0.25">
      <c r="B53" s="8">
        <v>4</v>
      </c>
      <c r="C53" s="9" t="s">
        <v>30</v>
      </c>
      <c r="D53" s="11" t="s">
        <v>35</v>
      </c>
      <c r="E53" s="12">
        <v>0</v>
      </c>
      <c r="F53" s="13">
        <v>56</v>
      </c>
      <c r="H53" s="27">
        <f t="shared" si="10"/>
        <v>0.47110000000000002</v>
      </c>
      <c r="I53" s="30">
        <f t="shared" si="11"/>
        <v>2.1226915729144555</v>
      </c>
      <c r="J53" s="78">
        <f t="shared" si="12"/>
        <v>1.1226915729144555</v>
      </c>
      <c r="K53" s="72">
        <f t="shared" si="13"/>
        <v>0.56134578645722777</v>
      </c>
      <c r="L53" s="27">
        <f t="shared" si="14"/>
        <v>0.47110000000000002</v>
      </c>
      <c r="M53" s="30">
        <f t="shared" si="15"/>
        <v>2.1226915729144555</v>
      </c>
      <c r="N53" s="78">
        <f t="shared" si="16"/>
        <v>1.1226915729144555</v>
      </c>
      <c r="O53" s="72">
        <f>N53/2</f>
        <v>0.56134578645722777</v>
      </c>
      <c r="Q53" s="27">
        <f t="shared" si="18"/>
        <v>5.7799999999999907E-2</v>
      </c>
      <c r="R53" s="64">
        <f>1/Q53</f>
        <v>17.301038062283766</v>
      </c>
      <c r="S53" s="78">
        <f>R53-1</f>
        <v>16.301038062283766</v>
      </c>
      <c r="T53" s="74">
        <f>S53/2</f>
        <v>8.1505190311418829</v>
      </c>
    </row>
    <row r="54" spans="1:22" x14ac:dyDescent="0.25">
      <c r="B54" s="8">
        <v>5</v>
      </c>
      <c r="C54" s="9" t="s">
        <v>32</v>
      </c>
      <c r="D54" s="11" t="s">
        <v>35</v>
      </c>
      <c r="E54" s="12">
        <v>0</v>
      </c>
      <c r="F54" s="13">
        <v>70</v>
      </c>
      <c r="H54" s="27">
        <f t="shared" si="10"/>
        <v>0.47410000000000002</v>
      </c>
      <c r="I54" s="30">
        <f t="shared" si="11"/>
        <v>2.1092596498628979</v>
      </c>
      <c r="J54" s="78">
        <f t="shared" si="12"/>
        <v>1.1092596498628979</v>
      </c>
      <c r="K54" s="72">
        <f t="shared" si="13"/>
        <v>0.55462982493144897</v>
      </c>
      <c r="L54" s="27">
        <f t="shared" si="14"/>
        <v>0.47410000000000002</v>
      </c>
      <c r="M54" s="30">
        <f t="shared" si="15"/>
        <v>2.1092596498628979</v>
      </c>
      <c r="N54" s="78">
        <f t="shared" si="16"/>
        <v>1.1092596498628979</v>
      </c>
      <c r="O54" s="72">
        <f t="shared" si="17"/>
        <v>0.55462982493144897</v>
      </c>
      <c r="Q54" s="27">
        <f t="shared" si="18"/>
        <v>5.1800000000000013E-2</v>
      </c>
      <c r="R54" s="64">
        <f>1/Q54</f>
        <v>19.3050193050193</v>
      </c>
      <c r="S54" s="78">
        <f>R54-1</f>
        <v>18.3050193050193</v>
      </c>
      <c r="T54" s="74">
        <f>S54/2</f>
        <v>9.1525096525096501</v>
      </c>
    </row>
    <row r="55" spans="1:22" x14ac:dyDescent="0.25">
      <c r="B55" s="8">
        <v>6</v>
      </c>
      <c r="C55" s="9" t="s">
        <v>33</v>
      </c>
      <c r="D55" s="11" t="s">
        <v>35</v>
      </c>
      <c r="E55" s="12">
        <v>0</v>
      </c>
      <c r="F55" s="13">
        <v>84</v>
      </c>
      <c r="H55" s="27">
        <f t="shared" si="10"/>
        <v>0.4763</v>
      </c>
      <c r="I55" s="30">
        <f t="shared" si="11"/>
        <v>2.099517111064455</v>
      </c>
      <c r="J55" s="78">
        <f t="shared" si="12"/>
        <v>1.099517111064455</v>
      </c>
      <c r="K55" s="72">
        <f t="shared" si="13"/>
        <v>0.54975855553222752</v>
      </c>
      <c r="L55" s="27">
        <f t="shared" si="14"/>
        <v>0.4763</v>
      </c>
      <c r="M55" s="30">
        <f t="shared" si="15"/>
        <v>2.099517111064455</v>
      </c>
      <c r="N55" s="78">
        <f t="shared" si="16"/>
        <v>1.099517111064455</v>
      </c>
      <c r="O55" s="72">
        <f t="shared" si="17"/>
        <v>0.54975855553222752</v>
      </c>
      <c r="Q55" s="27">
        <f t="shared" si="18"/>
        <v>4.7400000000000053E-2</v>
      </c>
      <c r="R55" s="64">
        <f>1/Q55</f>
        <v>21.097046413502085</v>
      </c>
      <c r="S55" s="78">
        <f>R55-1</f>
        <v>20.097046413502085</v>
      </c>
      <c r="T55" s="74">
        <f>S55/2</f>
        <v>10.048523206751042</v>
      </c>
    </row>
    <row r="56" spans="1:22" ht="15.75" thickBot="1" x14ac:dyDescent="0.3">
      <c r="B56" s="14">
        <v>7</v>
      </c>
      <c r="C56" s="15" t="s">
        <v>34</v>
      </c>
      <c r="D56" s="17" t="s">
        <v>35</v>
      </c>
      <c r="E56" s="18">
        <v>0</v>
      </c>
      <c r="F56" s="19">
        <v>98</v>
      </c>
      <c r="H56" s="33">
        <f t="shared" si="10"/>
        <v>0.47810000000000002</v>
      </c>
      <c r="I56" s="50">
        <f t="shared" si="11"/>
        <v>2.0916126333403051</v>
      </c>
      <c r="J56" s="79">
        <f t="shared" si="12"/>
        <v>1.0916126333403051</v>
      </c>
      <c r="K56" s="73">
        <f t="shared" si="13"/>
        <v>0.54580631667015256</v>
      </c>
      <c r="L56" s="33">
        <f t="shared" si="14"/>
        <v>0.47810000000000002</v>
      </c>
      <c r="M56" s="50">
        <f t="shared" si="15"/>
        <v>2.0916126333403051</v>
      </c>
      <c r="N56" s="79">
        <f t="shared" si="16"/>
        <v>1.0916126333403051</v>
      </c>
      <c r="O56" s="73">
        <f t="shared" si="17"/>
        <v>0.54580631667015256</v>
      </c>
      <c r="Q56" s="33">
        <f t="shared" si="18"/>
        <v>4.3800000000000006E-2</v>
      </c>
      <c r="R56" s="65">
        <f>1/Q56</f>
        <v>22.831050228310499</v>
      </c>
      <c r="S56" s="79">
        <f>R56-1</f>
        <v>21.831050228310499</v>
      </c>
      <c r="T56" s="75">
        <f>S56/2</f>
        <v>10.915525114155249</v>
      </c>
    </row>
    <row r="58" spans="1:22" ht="15.75" thickBot="1" x14ac:dyDescent="0.3"/>
    <row r="59" spans="1:22" ht="15.75" thickTop="1" x14ac:dyDescent="0.25">
      <c r="A59" s="44"/>
      <c r="B59" s="44"/>
      <c r="C59" s="44"/>
      <c r="D59" s="44"/>
      <c r="E59" s="44"/>
      <c r="F59" s="44"/>
      <c r="G59" s="44"/>
      <c r="H59" s="44"/>
      <c r="I59" s="44"/>
      <c r="J59" s="44"/>
      <c r="K59" s="44"/>
      <c r="L59" s="44"/>
      <c r="M59" s="44"/>
      <c r="N59" s="44"/>
      <c r="O59" s="44"/>
      <c r="P59" s="44"/>
      <c r="Q59" s="44" t="s">
        <v>61</v>
      </c>
      <c r="R59" s="44"/>
      <c r="S59" s="44"/>
      <c r="T59" s="44"/>
      <c r="U59" s="44"/>
      <c r="V59" s="44"/>
    </row>
    <row r="60" spans="1:22" x14ac:dyDescent="0.25">
      <c r="A60" s="2"/>
      <c r="B60" s="2"/>
      <c r="C60" s="2"/>
      <c r="D60" s="2"/>
      <c r="E60" s="2"/>
      <c r="F60" s="2"/>
      <c r="G60" s="2"/>
      <c r="H60" s="2"/>
      <c r="I60" s="2"/>
      <c r="J60" s="2"/>
      <c r="K60" s="2"/>
      <c r="L60" s="2"/>
      <c r="M60" s="2"/>
      <c r="N60" s="2"/>
      <c r="Q60" s="2" t="s">
        <v>62</v>
      </c>
      <c r="R60" s="2"/>
      <c r="S60" s="2"/>
      <c r="T60" s="2"/>
      <c r="U60" s="2"/>
      <c r="V60" s="2"/>
    </row>
    <row r="61" spans="1:22" ht="15.75" thickBot="1" x14ac:dyDescent="0.3">
      <c r="G61" s="82" t="s">
        <v>36</v>
      </c>
      <c r="H61" s="83"/>
      <c r="I61" s="83"/>
      <c r="J61" s="83"/>
      <c r="K61" s="82" t="s">
        <v>41</v>
      </c>
      <c r="L61" s="83"/>
      <c r="M61" s="83"/>
      <c r="N61" s="83"/>
      <c r="O61" s="83"/>
      <c r="P61" s="83"/>
      <c r="Q61" s="82" t="s">
        <v>23</v>
      </c>
      <c r="R61" s="83"/>
      <c r="S61" s="83"/>
      <c r="T61" s="82" t="s">
        <v>21</v>
      </c>
    </row>
    <row r="62" spans="1:22" x14ac:dyDescent="0.25">
      <c r="A62" s="21" t="s">
        <v>1</v>
      </c>
      <c r="B62" s="36" t="s">
        <v>17</v>
      </c>
      <c r="C62" s="3" t="s">
        <v>24</v>
      </c>
      <c r="D62" s="37" t="s">
        <v>26</v>
      </c>
      <c r="E62" s="39"/>
      <c r="F62" s="59"/>
      <c r="G62" s="45" t="s">
        <v>7</v>
      </c>
      <c r="H62" s="46"/>
      <c r="I62" s="46"/>
      <c r="J62" s="47"/>
      <c r="K62" s="48" t="s">
        <v>9</v>
      </c>
      <c r="L62" s="46"/>
      <c r="M62" s="46"/>
      <c r="N62" s="49"/>
      <c r="O62" s="23"/>
      <c r="Q62" s="45" t="s">
        <v>59</v>
      </c>
      <c r="R62" s="46"/>
      <c r="S62" s="47"/>
      <c r="T62" s="48" t="s">
        <v>60</v>
      </c>
      <c r="U62" s="46"/>
      <c r="V62" s="49"/>
    </row>
    <row r="63" spans="1:22" x14ac:dyDescent="0.25">
      <c r="A63" s="21" t="s">
        <v>6</v>
      </c>
      <c r="B63" s="20" t="s">
        <v>18</v>
      </c>
      <c r="C63" s="4" t="s">
        <v>25</v>
      </c>
      <c r="D63" s="38" t="s">
        <v>27</v>
      </c>
      <c r="E63" s="40"/>
      <c r="F63" s="60"/>
      <c r="G63" s="20" t="s">
        <v>4</v>
      </c>
      <c r="H63" s="5" t="s">
        <v>16</v>
      </c>
      <c r="I63" s="5" t="s">
        <v>5</v>
      </c>
      <c r="J63" s="5" t="s">
        <v>3</v>
      </c>
      <c r="K63" s="54" t="s">
        <v>4</v>
      </c>
      <c r="L63" s="5" t="s">
        <v>16</v>
      </c>
      <c r="M63" s="5" t="s">
        <v>5</v>
      </c>
      <c r="N63" s="53" t="s">
        <v>3</v>
      </c>
      <c r="O63" s="23"/>
      <c r="Q63" s="26" t="s">
        <v>4</v>
      </c>
      <c r="R63" s="5" t="s">
        <v>5</v>
      </c>
      <c r="S63" s="6" t="s">
        <v>3</v>
      </c>
      <c r="T63" s="5" t="s">
        <v>4</v>
      </c>
      <c r="U63" s="5" t="s">
        <v>5</v>
      </c>
      <c r="V63" s="7" t="s">
        <v>3</v>
      </c>
    </row>
    <row r="64" spans="1:22" x14ac:dyDescent="0.25">
      <c r="B64" s="8">
        <v>1</v>
      </c>
      <c r="C64" s="9" t="s">
        <v>28</v>
      </c>
      <c r="D64" s="10" t="s">
        <v>35</v>
      </c>
      <c r="E64" s="42">
        <v>1</v>
      </c>
      <c r="F64" s="10">
        <f>F$38+E64</f>
        <v>15</v>
      </c>
      <c r="G64" s="27">
        <v>0.33560000000000001</v>
      </c>
      <c r="H64" s="22">
        <f>G64/(G64+K64)</f>
        <v>0.37627536719363158</v>
      </c>
      <c r="I64" s="30">
        <f>1/H64</f>
        <v>2.6576281287246721</v>
      </c>
      <c r="J64" s="78">
        <f>I64-1</f>
        <v>1.6576281287246721</v>
      </c>
      <c r="K64" s="41">
        <v>0.55630000000000002</v>
      </c>
      <c r="L64" s="22">
        <f>K64/(G64+K64)</f>
        <v>0.62372463280636847</v>
      </c>
      <c r="M64" s="30">
        <f>1/L64</f>
        <v>1.6032716160345137</v>
      </c>
      <c r="N64" s="72">
        <f>M64-1</f>
        <v>0.60327161603451374</v>
      </c>
      <c r="O64" s="23"/>
      <c r="Q64" s="80">
        <f>G64+$Q76/2</f>
        <v>0.38965</v>
      </c>
      <c r="R64" s="30">
        <f>1/Q64</f>
        <v>2.5664057487488772</v>
      </c>
      <c r="S64" s="89">
        <f>(T64*2)-1</f>
        <v>0.2206999999999999</v>
      </c>
      <c r="T64" s="61">
        <f>K64+$Q76/2</f>
        <v>0.61034999999999995</v>
      </c>
      <c r="U64" s="30">
        <f>1/T64</f>
        <v>1.6384041943147376</v>
      </c>
      <c r="V64" s="91">
        <f>(Q64*2)-1</f>
        <v>-0.22070000000000001</v>
      </c>
    </row>
    <row r="65" spans="1:22" x14ac:dyDescent="0.25">
      <c r="A65" s="21"/>
      <c r="B65" s="8">
        <v>2</v>
      </c>
      <c r="C65" s="9" t="s">
        <v>29</v>
      </c>
      <c r="D65" s="10" t="s">
        <v>35</v>
      </c>
      <c r="E65" s="12">
        <f>2*E64</f>
        <v>2</v>
      </c>
      <c r="F65" s="10">
        <f>F$39+E65</f>
        <v>30</v>
      </c>
      <c r="G65" s="27">
        <v>0.3054</v>
      </c>
      <c r="H65" s="24">
        <f t="shared" ref="H65:H70" si="19">G65/(G65+K65)</f>
        <v>0.33009079118028534</v>
      </c>
      <c r="I65" s="30">
        <f t="shared" ref="I65:I70" si="20">1/H65</f>
        <v>3.0294695481335951</v>
      </c>
      <c r="J65" s="78">
        <f t="shared" ref="J65:J70" si="21">I65-1</f>
        <v>2.0294695481335951</v>
      </c>
      <c r="K65" s="25">
        <v>0.61980000000000002</v>
      </c>
      <c r="L65" s="22">
        <f t="shared" ref="L65:L70" si="22">K65/(G65+K65)</f>
        <v>0.66990920881971461</v>
      </c>
      <c r="M65" s="30">
        <f t="shared" ref="M65:M70" si="23">1/L65</f>
        <v>1.4927395934172314</v>
      </c>
      <c r="N65" s="72">
        <f t="shared" ref="N65:N70" si="24">M65-1</f>
        <v>0.49273959341723139</v>
      </c>
      <c r="O65" s="23"/>
      <c r="Q65" s="80">
        <f>G65+$Q77/2</f>
        <v>0.34279999999999999</v>
      </c>
      <c r="R65" s="30">
        <f t="shared" ref="R65:R70" si="25">1/Q65</f>
        <v>2.9171528588098017</v>
      </c>
      <c r="S65" s="89">
        <f t="shared" ref="S65:S70" si="26">(T65*2)-1</f>
        <v>0.31440000000000001</v>
      </c>
      <c r="T65" s="61">
        <f>K65+$Q77/2</f>
        <v>0.65720000000000001</v>
      </c>
      <c r="U65" s="30">
        <f t="shared" ref="U65:U70" si="27">1/T65</f>
        <v>1.5216068167985393</v>
      </c>
      <c r="V65" s="92">
        <f t="shared" ref="V65:V70" si="28">(Q65*2)-1</f>
        <v>-0.31440000000000001</v>
      </c>
    </row>
    <row r="66" spans="1:22" x14ac:dyDescent="0.25">
      <c r="A66" s="21"/>
      <c r="B66" s="8">
        <v>3</v>
      </c>
      <c r="C66" s="9" t="s">
        <v>31</v>
      </c>
      <c r="D66" s="10" t="s">
        <v>35</v>
      </c>
      <c r="E66" s="12">
        <f>3*E64</f>
        <v>3</v>
      </c>
      <c r="F66" s="10">
        <f>F$40+E66</f>
        <v>45</v>
      </c>
      <c r="G66" s="27">
        <v>0.2792</v>
      </c>
      <c r="H66" s="24">
        <f t="shared" si="19"/>
        <v>0.29667410477101264</v>
      </c>
      <c r="I66" s="30">
        <f t="shared" si="20"/>
        <v>3.3707020057306591</v>
      </c>
      <c r="J66" s="78">
        <f t="shared" si="21"/>
        <v>2.3707020057306591</v>
      </c>
      <c r="K66" s="25">
        <v>0.66190000000000004</v>
      </c>
      <c r="L66" s="22">
        <f t="shared" si="22"/>
        <v>0.70332589522898736</v>
      </c>
      <c r="M66" s="30">
        <f>1/L66</f>
        <v>1.4218159842876568</v>
      </c>
      <c r="N66" s="72">
        <f t="shared" si="24"/>
        <v>0.42181598428765676</v>
      </c>
      <c r="O66" s="23"/>
      <c r="Q66" s="80">
        <f>G66+$Q78/2</f>
        <v>0.30864999999999998</v>
      </c>
      <c r="R66" s="30">
        <f>1/Q66</f>
        <v>3.2399157621901833</v>
      </c>
      <c r="S66" s="89">
        <f t="shared" si="26"/>
        <v>0.38270000000000004</v>
      </c>
      <c r="T66" s="61">
        <f>K66+$Q78/2</f>
        <v>0.69135000000000002</v>
      </c>
      <c r="U66" s="30">
        <f t="shared" si="27"/>
        <v>1.446445360526506</v>
      </c>
      <c r="V66" s="92">
        <f t="shared" si="28"/>
        <v>-0.38270000000000004</v>
      </c>
    </row>
    <row r="67" spans="1:22" x14ac:dyDescent="0.25">
      <c r="B67" s="8">
        <v>4</v>
      </c>
      <c r="C67" s="9" t="s">
        <v>30</v>
      </c>
      <c r="D67" s="10" t="s">
        <v>35</v>
      </c>
      <c r="E67" s="12">
        <f>4*E64</f>
        <v>4</v>
      </c>
      <c r="F67" s="10">
        <f>F$41+E67</f>
        <v>60</v>
      </c>
      <c r="G67" s="27">
        <v>0.25669999999999998</v>
      </c>
      <c r="H67" s="24">
        <f t="shared" si="19"/>
        <v>0.26992639327024182</v>
      </c>
      <c r="I67" s="30">
        <f t="shared" si="20"/>
        <v>3.7047136735488904</v>
      </c>
      <c r="J67" s="78">
        <f t="shared" si="21"/>
        <v>2.7047136735488904</v>
      </c>
      <c r="K67" s="25">
        <v>0.69430000000000003</v>
      </c>
      <c r="L67" s="22">
        <f t="shared" si="22"/>
        <v>0.73007360672975807</v>
      </c>
      <c r="M67" s="30">
        <f t="shared" si="23"/>
        <v>1.3697249027797784</v>
      </c>
      <c r="N67" s="72">
        <f t="shared" si="24"/>
        <v>0.36972490277977843</v>
      </c>
      <c r="O67" s="23"/>
      <c r="Q67" s="80">
        <f>G67+$Q79/2</f>
        <v>0.28120000000000001</v>
      </c>
      <c r="R67" s="30">
        <f t="shared" si="25"/>
        <v>3.5561877667140824</v>
      </c>
      <c r="S67" s="89">
        <f t="shared" si="26"/>
        <v>0.43760000000000021</v>
      </c>
      <c r="T67" s="61">
        <f>K67+$Q79/2</f>
        <v>0.71880000000000011</v>
      </c>
      <c r="U67" s="30">
        <f>1/T67</f>
        <v>1.3912075681691707</v>
      </c>
      <c r="V67" s="92">
        <f t="shared" si="28"/>
        <v>-0.43759999999999999</v>
      </c>
    </row>
    <row r="68" spans="1:22" x14ac:dyDescent="0.25">
      <c r="B68" s="8">
        <v>5</v>
      </c>
      <c r="C68" s="9" t="s">
        <v>32</v>
      </c>
      <c r="D68" s="10" t="s">
        <v>35</v>
      </c>
      <c r="E68" s="12">
        <f>5*E64</f>
        <v>5</v>
      </c>
      <c r="F68" s="10">
        <f>F$42+E68</f>
        <v>75</v>
      </c>
      <c r="G68" s="27">
        <v>0.23699999999999999</v>
      </c>
      <c r="H68" s="24">
        <f t="shared" si="19"/>
        <v>0.24741622298778579</v>
      </c>
      <c r="I68" s="30">
        <f t="shared" si="20"/>
        <v>4.0417721518987344</v>
      </c>
      <c r="J68" s="78">
        <f t="shared" si="21"/>
        <v>3.0417721518987344</v>
      </c>
      <c r="K68" s="25">
        <v>0.72089999999999999</v>
      </c>
      <c r="L68" s="22">
        <f t="shared" si="22"/>
        <v>0.75258377701221424</v>
      </c>
      <c r="M68" s="30">
        <f t="shared" si="23"/>
        <v>1.328755722014149</v>
      </c>
      <c r="N68" s="72">
        <f t="shared" si="24"/>
        <v>0.32875572201414904</v>
      </c>
      <c r="O68" s="23"/>
      <c r="Q68" s="80">
        <f>G68+$Q80/2</f>
        <v>0.25805</v>
      </c>
      <c r="R68" s="30">
        <f t="shared" si="25"/>
        <v>3.8752179810114318</v>
      </c>
      <c r="S68" s="89">
        <f t="shared" si="26"/>
        <v>0.4839</v>
      </c>
      <c r="T68" s="61">
        <f>K68+$Q80/2</f>
        <v>0.74195</v>
      </c>
      <c r="U68" s="30">
        <f t="shared" si="27"/>
        <v>1.3477997169620595</v>
      </c>
      <c r="V68" s="92">
        <f t="shared" si="28"/>
        <v>-0.4839</v>
      </c>
    </row>
    <row r="69" spans="1:22" x14ac:dyDescent="0.25">
      <c r="B69" s="8">
        <v>6</v>
      </c>
      <c r="C69" s="9" t="s">
        <v>33</v>
      </c>
      <c r="D69" s="10" t="s">
        <v>35</v>
      </c>
      <c r="E69" s="12">
        <f>6*E64</f>
        <v>6</v>
      </c>
      <c r="F69" s="10">
        <f>F$43+E69</f>
        <v>90</v>
      </c>
      <c r="G69" s="27">
        <v>0.21970000000000001</v>
      </c>
      <c r="H69" s="24">
        <f t="shared" si="19"/>
        <v>0.22811753711971761</v>
      </c>
      <c r="I69" s="30">
        <f t="shared" si="20"/>
        <v>4.383705052344105</v>
      </c>
      <c r="J69" s="78">
        <f t="shared" si="21"/>
        <v>3.383705052344105</v>
      </c>
      <c r="K69" s="25">
        <v>0.74339999999999995</v>
      </c>
      <c r="L69" s="22">
        <f t="shared" si="22"/>
        <v>0.77188246288028239</v>
      </c>
      <c r="M69" s="30">
        <f t="shared" si="23"/>
        <v>1.2955340328221685</v>
      </c>
      <c r="N69" s="72">
        <f t="shared" si="24"/>
        <v>0.2955340328221685</v>
      </c>
      <c r="O69" s="23"/>
      <c r="Q69" s="80">
        <f>G69+$Q81/2</f>
        <v>0.23815000000000003</v>
      </c>
      <c r="R69" s="30">
        <f t="shared" si="25"/>
        <v>4.1990342221289101</v>
      </c>
      <c r="S69" s="89">
        <f t="shared" si="26"/>
        <v>0.52369999999999983</v>
      </c>
      <c r="T69" s="61">
        <f>K69+$Q81/2</f>
        <v>0.76184999999999992</v>
      </c>
      <c r="U69" s="30">
        <f t="shared" si="27"/>
        <v>1.312594342718383</v>
      </c>
      <c r="V69" s="92">
        <f t="shared" si="28"/>
        <v>-0.52369999999999994</v>
      </c>
    </row>
    <row r="70" spans="1:22" ht="15.75" thickBot="1" x14ac:dyDescent="0.3">
      <c r="B70" s="14">
        <v>7</v>
      </c>
      <c r="C70" s="15" t="s">
        <v>34</v>
      </c>
      <c r="D70" s="16" t="s">
        <v>35</v>
      </c>
      <c r="E70" s="18">
        <f>7*E64</f>
        <v>7</v>
      </c>
      <c r="F70" s="43">
        <f>F$44+E70</f>
        <v>105</v>
      </c>
      <c r="G70" s="33">
        <v>0.20419999999999999</v>
      </c>
      <c r="H70" s="31">
        <f t="shared" si="19"/>
        <v>0.21110307040215029</v>
      </c>
      <c r="I70" s="50">
        <f>1/H70</f>
        <v>4.7370225269343784</v>
      </c>
      <c r="J70" s="79">
        <f t="shared" si="21"/>
        <v>3.7370225269343784</v>
      </c>
      <c r="K70" s="32">
        <v>0.7631</v>
      </c>
      <c r="L70" s="31">
        <f t="shared" si="22"/>
        <v>0.78889692959784963</v>
      </c>
      <c r="M70" s="50">
        <f t="shared" si="23"/>
        <v>1.2675927139300223</v>
      </c>
      <c r="N70" s="73">
        <f t="shared" si="24"/>
        <v>0.26759271393002226</v>
      </c>
      <c r="O70" s="23"/>
      <c r="Q70" s="81">
        <f>G70+$Q82/2</f>
        <v>0.22055000000000002</v>
      </c>
      <c r="R70" s="50">
        <f t="shared" si="25"/>
        <v>4.5341192473362044</v>
      </c>
      <c r="S70" s="90">
        <f t="shared" si="26"/>
        <v>0.55889999999999995</v>
      </c>
      <c r="T70" s="62">
        <f>K70+$Q82/2</f>
        <v>0.77944999999999998</v>
      </c>
      <c r="U70" s="50">
        <f t="shared" si="27"/>
        <v>1.2829559304637885</v>
      </c>
      <c r="V70" s="93">
        <f t="shared" si="28"/>
        <v>-0.55889999999999995</v>
      </c>
    </row>
    <row r="73" spans="1:22" ht="15.75" thickBot="1" x14ac:dyDescent="0.3">
      <c r="H73" s="82" t="s">
        <v>22</v>
      </c>
      <c r="I73" s="83"/>
      <c r="J73" s="83"/>
      <c r="K73" s="83"/>
      <c r="L73" s="82" t="s">
        <v>37</v>
      </c>
      <c r="M73" s="83"/>
      <c r="N73" s="83"/>
      <c r="O73" s="83"/>
      <c r="P73" s="83"/>
      <c r="Q73" s="82" t="s">
        <v>38</v>
      </c>
    </row>
    <row r="74" spans="1:22" x14ac:dyDescent="0.25">
      <c r="B74" s="36" t="s">
        <v>17</v>
      </c>
      <c r="C74" s="3" t="s">
        <v>24</v>
      </c>
      <c r="D74" s="37" t="s">
        <v>26</v>
      </c>
      <c r="E74" s="39"/>
      <c r="F74" s="59"/>
      <c r="H74" s="45" t="s">
        <v>39</v>
      </c>
      <c r="I74" s="46"/>
      <c r="J74" s="46"/>
      <c r="K74" s="49"/>
      <c r="L74" s="45" t="s">
        <v>40</v>
      </c>
      <c r="M74" s="46"/>
      <c r="N74" s="46"/>
      <c r="O74" s="49"/>
      <c r="Q74" s="45" t="s">
        <v>8</v>
      </c>
      <c r="R74" s="46"/>
      <c r="S74" s="46"/>
      <c r="T74" s="49"/>
    </row>
    <row r="75" spans="1:22" x14ac:dyDescent="0.25">
      <c r="B75" s="20" t="s">
        <v>18</v>
      </c>
      <c r="C75" s="4" t="s">
        <v>25</v>
      </c>
      <c r="D75" s="38" t="s">
        <v>27</v>
      </c>
      <c r="E75" s="40"/>
      <c r="F75" s="60"/>
      <c r="H75" s="20" t="s">
        <v>4</v>
      </c>
      <c r="I75" s="5" t="s">
        <v>5</v>
      </c>
      <c r="J75" s="5" t="s">
        <v>3</v>
      </c>
      <c r="K75" s="53" t="s">
        <v>54</v>
      </c>
      <c r="L75" s="20" t="s">
        <v>4</v>
      </c>
      <c r="M75" s="5" t="s">
        <v>5</v>
      </c>
      <c r="N75" s="5" t="s">
        <v>3</v>
      </c>
      <c r="O75" s="53" t="s">
        <v>54</v>
      </c>
      <c r="Q75" s="20" t="s">
        <v>4</v>
      </c>
      <c r="R75" s="5" t="s">
        <v>5</v>
      </c>
      <c r="S75" s="5" t="s">
        <v>3</v>
      </c>
      <c r="T75" s="53" t="s">
        <v>54</v>
      </c>
    </row>
    <row r="76" spans="1:22" x14ac:dyDescent="0.25">
      <c r="B76" s="8">
        <v>1</v>
      </c>
      <c r="C76" s="9" t="s">
        <v>28</v>
      </c>
      <c r="D76" s="11" t="s">
        <v>35</v>
      </c>
      <c r="E76" s="42">
        <f>E64</f>
        <v>1</v>
      </c>
      <c r="F76" s="13">
        <f>F$38+E76</f>
        <v>15</v>
      </c>
      <c r="H76" s="55">
        <f>G64</f>
        <v>0.33560000000000001</v>
      </c>
      <c r="I76" s="30">
        <f>1/H76</f>
        <v>2.9797377830750893</v>
      </c>
      <c r="J76" s="78">
        <f>I76-1</f>
        <v>1.9797377830750893</v>
      </c>
      <c r="K76" s="72">
        <f>J76/2</f>
        <v>0.98986889153754465</v>
      </c>
      <c r="L76" s="55">
        <f>K64</f>
        <v>0.55630000000000002</v>
      </c>
      <c r="M76" s="30">
        <f>1/L76</f>
        <v>1.7975912277548085</v>
      </c>
      <c r="N76" s="76">
        <f>M76-1</f>
        <v>0.79759122775480851</v>
      </c>
      <c r="O76" s="72">
        <f>N76/2</f>
        <v>0.39879561387740425</v>
      </c>
      <c r="Q76" s="27">
        <f>1-G64-K64</f>
        <v>0.10809999999999997</v>
      </c>
      <c r="R76" s="30">
        <f>1/Q76</f>
        <v>9.2506938020351548</v>
      </c>
      <c r="S76" s="78">
        <f>R76-1</f>
        <v>8.2506938020351548</v>
      </c>
      <c r="T76" s="74">
        <f>S76/2</f>
        <v>4.1253469010175774</v>
      </c>
    </row>
    <row r="77" spans="1:22" x14ac:dyDescent="0.25">
      <c r="B77" s="8">
        <v>2</v>
      </c>
      <c r="C77" s="9" t="s">
        <v>29</v>
      </c>
      <c r="D77" s="11" t="s">
        <v>35</v>
      </c>
      <c r="E77" s="12">
        <f>2*E76</f>
        <v>2</v>
      </c>
      <c r="F77" s="13">
        <f>F$39+E77</f>
        <v>30</v>
      </c>
      <c r="H77" s="27">
        <f t="shared" ref="H77:H82" si="29">G65</f>
        <v>0.3054</v>
      </c>
      <c r="I77" s="30">
        <f t="shared" ref="I77:I82" si="30">1/H77</f>
        <v>3.2743942370661427</v>
      </c>
      <c r="J77" s="78">
        <f t="shared" ref="J77:J82" si="31">I77-1</f>
        <v>2.2743942370661427</v>
      </c>
      <c r="K77" s="72">
        <f t="shared" ref="K77:K82" si="32">J77/2</f>
        <v>1.1371971185330714</v>
      </c>
      <c r="L77" s="27">
        <f t="shared" ref="L77:L82" si="33">K65</f>
        <v>0.61980000000000002</v>
      </c>
      <c r="M77" s="30">
        <f t="shared" ref="M77:M82" si="34">1/L77</f>
        <v>1.6134236850596966</v>
      </c>
      <c r="N77" s="76">
        <f t="shared" ref="N77:N82" si="35">M77-1</f>
        <v>0.61342368505969658</v>
      </c>
      <c r="O77" s="72">
        <f t="shared" ref="O77:O82" si="36">N77/2</f>
        <v>0.30671184252984829</v>
      </c>
      <c r="Q77" s="27">
        <f t="shared" ref="Q77:Q82" si="37">1-G65-K65</f>
        <v>7.4799999999999978E-2</v>
      </c>
      <c r="R77" s="64">
        <f>1/Q77</f>
        <v>13.368983957219255</v>
      </c>
      <c r="S77" s="78">
        <f>R77-1</f>
        <v>12.368983957219255</v>
      </c>
      <c r="T77" s="74">
        <f>S77/2</f>
        <v>6.1844919786096275</v>
      </c>
    </row>
    <row r="78" spans="1:22" x14ac:dyDescent="0.25">
      <c r="B78" s="8">
        <v>3</v>
      </c>
      <c r="C78" s="9" t="s">
        <v>31</v>
      </c>
      <c r="D78" s="11" t="s">
        <v>35</v>
      </c>
      <c r="E78" s="12">
        <f>3*E76</f>
        <v>3</v>
      </c>
      <c r="F78" s="13">
        <f>F$40+E78</f>
        <v>45</v>
      </c>
      <c r="H78" s="27">
        <f t="shared" si="29"/>
        <v>0.2792</v>
      </c>
      <c r="I78" s="30">
        <f t="shared" si="30"/>
        <v>3.5816618911174785</v>
      </c>
      <c r="J78" s="78">
        <f t="shared" si="31"/>
        <v>2.5816618911174785</v>
      </c>
      <c r="K78" s="72">
        <f t="shared" si="32"/>
        <v>1.2908309455587392</v>
      </c>
      <c r="L78" s="27">
        <f t="shared" si="33"/>
        <v>0.66190000000000004</v>
      </c>
      <c r="M78" s="30">
        <f t="shared" si="34"/>
        <v>1.5108022359873092</v>
      </c>
      <c r="N78" s="76">
        <f t="shared" si="35"/>
        <v>0.51080223598730923</v>
      </c>
      <c r="O78" s="72">
        <f t="shared" si="36"/>
        <v>0.25540111799365461</v>
      </c>
      <c r="Q78" s="27">
        <f t="shared" si="37"/>
        <v>5.8899999999999952E-2</v>
      </c>
      <c r="R78" s="64">
        <f>1/Q78</f>
        <v>16.977928692699503</v>
      </c>
      <c r="S78" s="78">
        <f>R78-1</f>
        <v>15.977928692699503</v>
      </c>
      <c r="T78" s="74">
        <f>S78/2</f>
        <v>7.9889643463497517</v>
      </c>
    </row>
    <row r="79" spans="1:22" x14ac:dyDescent="0.25">
      <c r="B79" s="8">
        <v>4</v>
      </c>
      <c r="C79" s="9" t="s">
        <v>30</v>
      </c>
      <c r="D79" s="11" t="s">
        <v>35</v>
      </c>
      <c r="E79" s="12">
        <f>4*E76</f>
        <v>4</v>
      </c>
      <c r="F79" s="13">
        <f>F$41+E79</f>
        <v>60</v>
      </c>
      <c r="H79" s="27">
        <f t="shared" si="29"/>
        <v>0.25669999999999998</v>
      </c>
      <c r="I79" s="30">
        <f t="shared" si="30"/>
        <v>3.8955979742890534</v>
      </c>
      <c r="J79" s="78">
        <f t="shared" si="31"/>
        <v>2.8955979742890534</v>
      </c>
      <c r="K79" s="74">
        <f t="shared" si="32"/>
        <v>1.4477989871445267</v>
      </c>
      <c r="L79" s="27">
        <f t="shared" si="33"/>
        <v>0.69430000000000003</v>
      </c>
      <c r="M79" s="30">
        <f t="shared" si="34"/>
        <v>1.4402995823131211</v>
      </c>
      <c r="N79" s="76">
        <f t="shared" si="35"/>
        <v>0.44029958231312105</v>
      </c>
      <c r="O79" s="72">
        <f>N79/2</f>
        <v>0.22014979115656053</v>
      </c>
      <c r="Q79" s="27">
        <f t="shared" si="37"/>
        <v>4.9000000000000044E-2</v>
      </c>
      <c r="R79" s="64">
        <f>1/Q79</f>
        <v>20.408163265306104</v>
      </c>
      <c r="S79" s="78">
        <f>R79-1</f>
        <v>19.408163265306104</v>
      </c>
      <c r="T79" s="74">
        <f>S79/2</f>
        <v>9.7040816326530521</v>
      </c>
    </row>
    <row r="80" spans="1:22" x14ac:dyDescent="0.25">
      <c r="B80" s="8">
        <v>5</v>
      </c>
      <c r="C80" s="9" t="s">
        <v>32</v>
      </c>
      <c r="D80" s="11" t="s">
        <v>35</v>
      </c>
      <c r="E80" s="12">
        <f>5*E76</f>
        <v>5</v>
      </c>
      <c r="F80" s="13">
        <f>F$42+E80</f>
        <v>75</v>
      </c>
      <c r="H80" s="27">
        <f t="shared" si="29"/>
        <v>0.23699999999999999</v>
      </c>
      <c r="I80" s="30">
        <f t="shared" si="30"/>
        <v>4.2194092827004219</v>
      </c>
      <c r="J80" s="78">
        <f t="shared" si="31"/>
        <v>3.2194092827004219</v>
      </c>
      <c r="K80" s="74">
        <f t="shared" si="32"/>
        <v>1.609704641350211</v>
      </c>
      <c r="L80" s="27">
        <f t="shared" si="33"/>
        <v>0.72089999999999999</v>
      </c>
      <c r="M80" s="30">
        <f t="shared" si="34"/>
        <v>1.3871549452073797</v>
      </c>
      <c r="N80" s="76">
        <f t="shared" si="35"/>
        <v>0.3871549452073797</v>
      </c>
      <c r="O80" s="72">
        <f t="shared" si="36"/>
        <v>0.19357747260368985</v>
      </c>
      <c r="Q80" s="27">
        <f t="shared" si="37"/>
        <v>4.2100000000000026E-2</v>
      </c>
      <c r="R80" s="64">
        <f>1/Q80</f>
        <v>23.752969121140129</v>
      </c>
      <c r="S80" s="78">
        <f>R80-1</f>
        <v>22.752969121140129</v>
      </c>
      <c r="T80" s="74">
        <f>S80/2</f>
        <v>11.376484560570065</v>
      </c>
    </row>
    <row r="81" spans="1:22" x14ac:dyDescent="0.25">
      <c r="B81" s="8">
        <v>6</v>
      </c>
      <c r="C81" s="9" t="s">
        <v>33</v>
      </c>
      <c r="D81" s="11" t="s">
        <v>35</v>
      </c>
      <c r="E81" s="12">
        <f>6*E76</f>
        <v>6</v>
      </c>
      <c r="F81" s="13">
        <f>F$43+E81</f>
        <v>90</v>
      </c>
      <c r="H81" s="27">
        <f t="shared" si="29"/>
        <v>0.21970000000000001</v>
      </c>
      <c r="I81" s="30">
        <f t="shared" si="30"/>
        <v>4.5516613563950843</v>
      </c>
      <c r="J81" s="78">
        <f t="shared" si="31"/>
        <v>3.5516613563950843</v>
      </c>
      <c r="K81" s="74">
        <f t="shared" si="32"/>
        <v>1.7758306781975421</v>
      </c>
      <c r="L81" s="27">
        <f t="shared" si="33"/>
        <v>0.74339999999999995</v>
      </c>
      <c r="M81" s="30">
        <f t="shared" si="34"/>
        <v>1.3451708366962605</v>
      </c>
      <c r="N81" s="76">
        <f t="shared" si="35"/>
        <v>0.34517083669626047</v>
      </c>
      <c r="O81" s="72">
        <f t="shared" si="36"/>
        <v>0.17258541834813024</v>
      </c>
      <c r="Q81" s="27">
        <f t="shared" si="37"/>
        <v>3.6900000000000044E-2</v>
      </c>
      <c r="R81" s="64">
        <f>1/Q81</f>
        <v>27.100271002709995</v>
      </c>
      <c r="S81" s="78">
        <f>R81-1</f>
        <v>26.100271002709995</v>
      </c>
      <c r="T81" s="74">
        <f>S81/2</f>
        <v>13.050135501354998</v>
      </c>
    </row>
    <row r="82" spans="1:22" ht="15.75" thickBot="1" x14ac:dyDescent="0.3">
      <c r="B82" s="14">
        <v>7</v>
      </c>
      <c r="C82" s="15" t="s">
        <v>34</v>
      </c>
      <c r="D82" s="17" t="s">
        <v>35</v>
      </c>
      <c r="E82" s="18">
        <f>7*E76</f>
        <v>7</v>
      </c>
      <c r="F82" s="43">
        <f>F$44+E82</f>
        <v>105</v>
      </c>
      <c r="H82" s="33">
        <f t="shared" si="29"/>
        <v>0.20419999999999999</v>
      </c>
      <c r="I82" s="50">
        <f t="shared" si="30"/>
        <v>4.8971596474045054</v>
      </c>
      <c r="J82" s="79">
        <f t="shared" si="31"/>
        <v>3.8971596474045054</v>
      </c>
      <c r="K82" s="75">
        <f t="shared" si="32"/>
        <v>1.9485798237022527</v>
      </c>
      <c r="L82" s="33">
        <f t="shared" si="33"/>
        <v>0.7631</v>
      </c>
      <c r="M82" s="50">
        <f t="shared" si="34"/>
        <v>1.3104442405975625</v>
      </c>
      <c r="N82" s="77">
        <f t="shared" si="35"/>
        <v>0.31044424059756248</v>
      </c>
      <c r="O82" s="73">
        <f t="shared" si="36"/>
        <v>0.15522212029878124</v>
      </c>
      <c r="Q82" s="33">
        <f>1-G70-K70</f>
        <v>3.2700000000000062E-2</v>
      </c>
      <c r="R82" s="65">
        <f>1/Q82</f>
        <v>30.581039755351625</v>
      </c>
      <c r="S82" s="79">
        <f>R82-1</f>
        <v>29.581039755351625</v>
      </c>
      <c r="T82" s="75">
        <f>S82/2</f>
        <v>14.790519877675813</v>
      </c>
    </row>
    <row r="84" spans="1:22" ht="15.75" thickBot="1" x14ac:dyDescent="0.3"/>
    <row r="85" spans="1:22" ht="15.75" thickTop="1" x14ac:dyDescent="0.25">
      <c r="A85" s="44"/>
      <c r="B85" s="44"/>
      <c r="C85" s="44"/>
      <c r="D85" s="44"/>
      <c r="E85" s="44"/>
      <c r="F85" s="44"/>
      <c r="G85" s="44"/>
      <c r="H85" s="44"/>
      <c r="I85" s="44"/>
      <c r="J85" s="44"/>
      <c r="K85" s="44"/>
      <c r="L85" s="44"/>
      <c r="M85" s="44"/>
      <c r="N85" s="44"/>
      <c r="O85" s="44"/>
      <c r="P85" s="44"/>
      <c r="Q85" s="44" t="s">
        <v>61</v>
      </c>
      <c r="R85" s="44"/>
      <c r="S85" s="44"/>
      <c r="T85" s="44"/>
      <c r="U85" s="44"/>
      <c r="V85" s="44"/>
    </row>
    <row r="86" spans="1:22" x14ac:dyDescent="0.25">
      <c r="A86" s="2"/>
      <c r="B86" s="2"/>
      <c r="C86" s="2"/>
      <c r="D86" s="2"/>
      <c r="E86" s="2"/>
      <c r="F86" s="2"/>
      <c r="G86" s="2"/>
      <c r="H86" s="2"/>
      <c r="I86" s="2"/>
      <c r="J86" s="2"/>
      <c r="K86" s="2"/>
      <c r="L86" s="2"/>
      <c r="M86" s="2"/>
      <c r="N86" s="2"/>
      <c r="Q86" s="2" t="s">
        <v>62</v>
      </c>
      <c r="R86" s="2"/>
      <c r="S86" s="2"/>
      <c r="T86" s="2"/>
      <c r="U86" s="2"/>
      <c r="V86" s="2"/>
    </row>
    <row r="87" spans="1:22" ht="15.75" thickBot="1" x14ac:dyDescent="0.3">
      <c r="G87" s="82" t="s">
        <v>36</v>
      </c>
      <c r="H87" s="83"/>
      <c r="I87" s="83"/>
      <c r="J87" s="83"/>
      <c r="K87" s="82" t="s">
        <v>41</v>
      </c>
      <c r="L87" s="83"/>
      <c r="M87" s="83"/>
      <c r="N87" s="83"/>
      <c r="O87" s="83"/>
      <c r="P87" s="83"/>
      <c r="Q87" s="82" t="s">
        <v>23</v>
      </c>
      <c r="R87" s="83"/>
      <c r="S87" s="83"/>
      <c r="T87" s="82" t="s">
        <v>21</v>
      </c>
    </row>
    <row r="88" spans="1:22" x14ac:dyDescent="0.25">
      <c r="A88" s="21" t="s">
        <v>1</v>
      </c>
      <c r="B88" s="36" t="s">
        <v>17</v>
      </c>
      <c r="C88" s="3" t="s">
        <v>24</v>
      </c>
      <c r="D88" s="37" t="s">
        <v>26</v>
      </c>
      <c r="E88" s="39"/>
      <c r="F88" s="59"/>
      <c r="G88" s="45" t="s">
        <v>7</v>
      </c>
      <c r="H88" s="46"/>
      <c r="I88" s="46"/>
      <c r="J88" s="47"/>
      <c r="K88" s="48" t="s">
        <v>9</v>
      </c>
      <c r="L88" s="46"/>
      <c r="M88" s="46"/>
      <c r="N88" s="49"/>
      <c r="O88" s="23"/>
      <c r="Q88" s="45" t="s">
        <v>59</v>
      </c>
      <c r="R88" s="46"/>
      <c r="S88" s="47"/>
      <c r="T88" s="48" t="s">
        <v>60</v>
      </c>
      <c r="U88" s="46"/>
      <c r="V88" s="49"/>
    </row>
    <row r="89" spans="1:22" x14ac:dyDescent="0.25">
      <c r="A89" s="21" t="s">
        <v>64</v>
      </c>
      <c r="B89" s="20" t="s">
        <v>18</v>
      </c>
      <c r="C89" s="4" t="s">
        <v>25</v>
      </c>
      <c r="D89" s="38" t="s">
        <v>27</v>
      </c>
      <c r="E89" s="40"/>
      <c r="F89" s="60"/>
      <c r="G89" s="20" t="s">
        <v>4</v>
      </c>
      <c r="H89" s="5" t="s">
        <v>16</v>
      </c>
      <c r="I89" s="5" t="s">
        <v>5</v>
      </c>
      <c r="J89" s="5" t="s">
        <v>3</v>
      </c>
      <c r="K89" s="54" t="s">
        <v>4</v>
      </c>
      <c r="L89" s="5" t="s">
        <v>16</v>
      </c>
      <c r="M89" s="5" t="s">
        <v>5</v>
      </c>
      <c r="N89" s="53" t="s">
        <v>3</v>
      </c>
      <c r="O89" s="23"/>
      <c r="Q89" s="26" t="s">
        <v>4</v>
      </c>
      <c r="R89" s="5" t="s">
        <v>5</v>
      </c>
      <c r="S89" s="6" t="s">
        <v>3</v>
      </c>
      <c r="T89" s="5" t="s">
        <v>4</v>
      </c>
      <c r="U89" s="5" t="s">
        <v>5</v>
      </c>
      <c r="V89" s="7" t="s">
        <v>3</v>
      </c>
    </row>
    <row r="90" spans="1:22" x14ac:dyDescent="0.25">
      <c r="B90" s="8">
        <v>1</v>
      </c>
      <c r="C90" s="9" t="s">
        <v>28</v>
      </c>
      <c r="D90" s="10" t="s">
        <v>35</v>
      </c>
      <c r="E90" s="42">
        <v>2</v>
      </c>
      <c r="F90" s="10">
        <f>F$38+E90</f>
        <v>16</v>
      </c>
      <c r="G90" s="27">
        <v>0.2392</v>
      </c>
      <c r="H90" s="22">
        <f>G90/(G90+K90)</f>
        <v>0.26471890216910138</v>
      </c>
      <c r="I90" s="30">
        <f>1/H90</f>
        <v>3.7775919732441472</v>
      </c>
      <c r="J90" s="78">
        <f>I90-1</f>
        <v>2.7775919732441472</v>
      </c>
      <c r="K90" s="41">
        <v>0.66439999999999999</v>
      </c>
      <c r="L90" s="22">
        <f>K90/(G90+K90)</f>
        <v>0.73528109783089868</v>
      </c>
      <c r="M90" s="30">
        <f>1/L90</f>
        <v>1.3600240818783864</v>
      </c>
      <c r="N90" s="72">
        <f>M90-1</f>
        <v>0.36002408187838641</v>
      </c>
      <c r="O90" s="23"/>
      <c r="Q90" s="80">
        <f>G90+$Q102/2</f>
        <v>0.28739999999999999</v>
      </c>
      <c r="R90" s="30">
        <f>1/Q90</f>
        <v>3.4794711203897011</v>
      </c>
      <c r="S90" s="89">
        <f>(T90*2)-1</f>
        <v>0.42520000000000002</v>
      </c>
      <c r="T90" s="61">
        <f>K90+$Q102/2</f>
        <v>0.71260000000000001</v>
      </c>
      <c r="U90" s="30">
        <f>1/T90</f>
        <v>1.4033118158854898</v>
      </c>
      <c r="V90" s="91">
        <f>(Q90*2)-1</f>
        <v>-0.42520000000000002</v>
      </c>
    </row>
    <row r="91" spans="1:22" x14ac:dyDescent="0.25">
      <c r="A91" s="21"/>
      <c r="B91" s="8">
        <v>2</v>
      </c>
      <c r="C91" s="9" t="s">
        <v>29</v>
      </c>
      <c r="D91" s="10" t="s">
        <v>35</v>
      </c>
      <c r="E91" s="12">
        <f>2*E90</f>
        <v>4</v>
      </c>
      <c r="F91" s="10">
        <f>F$39+E91</f>
        <v>32</v>
      </c>
      <c r="G91" s="27">
        <v>0.1789</v>
      </c>
      <c r="H91" s="24">
        <f t="shared" ref="H91:H96" si="38">G91/(G91+K91)</f>
        <v>0.19007649808754781</v>
      </c>
      <c r="I91" s="30">
        <f t="shared" ref="I91:I95" si="39">1/H91</f>
        <v>5.2610396869759644</v>
      </c>
      <c r="J91" s="78">
        <f t="shared" ref="J91:J96" si="40">I91-1</f>
        <v>4.2610396869759644</v>
      </c>
      <c r="K91" s="25">
        <v>0.76229999999999998</v>
      </c>
      <c r="L91" s="22">
        <f t="shared" ref="L91:L96" si="41">K91/(G91+K91)</f>
        <v>0.8099235019124521</v>
      </c>
      <c r="M91" s="30">
        <f t="shared" ref="M91:M96" si="42">1/L91</f>
        <v>1.2346845074117803</v>
      </c>
      <c r="N91" s="72">
        <f t="shared" ref="N91:N96" si="43">M91-1</f>
        <v>0.23468450741178026</v>
      </c>
      <c r="O91" s="23"/>
      <c r="Q91" s="80">
        <f>G91+$Q103/2</f>
        <v>0.20829999999999999</v>
      </c>
      <c r="R91" s="30">
        <f t="shared" ref="R91:R96" si="44">1/Q91</f>
        <v>4.8007681228996644</v>
      </c>
      <c r="S91" s="89">
        <f t="shared" ref="S91:S96" si="45">(T91*2)-1</f>
        <v>0.58339999999999992</v>
      </c>
      <c r="T91" s="61">
        <f>K91+$Q103/2</f>
        <v>0.79169999999999996</v>
      </c>
      <c r="U91" s="30">
        <f t="shared" ref="U91:U96" si="46">1/T91</f>
        <v>1.2631047113805736</v>
      </c>
      <c r="V91" s="92">
        <f t="shared" ref="V91:V96" si="47">(Q91*2)-1</f>
        <v>-0.58340000000000003</v>
      </c>
    </row>
    <row r="92" spans="1:22" x14ac:dyDescent="0.25">
      <c r="A92" s="21"/>
      <c r="B92" s="8">
        <v>3</v>
      </c>
      <c r="C92" s="9" t="s">
        <v>31</v>
      </c>
      <c r="D92" s="10" t="s">
        <v>35</v>
      </c>
      <c r="E92" s="12">
        <f>3*E90</f>
        <v>6</v>
      </c>
      <c r="F92" s="10">
        <f>F$40+E92</f>
        <v>48</v>
      </c>
      <c r="G92" s="27">
        <v>0.1376</v>
      </c>
      <c r="H92" s="24">
        <f t="shared" si="38"/>
        <v>0.14343792348587511</v>
      </c>
      <c r="I92" s="30">
        <f t="shared" si="39"/>
        <v>6.9716569767441863</v>
      </c>
      <c r="J92" s="78">
        <f t="shared" si="40"/>
        <v>5.9716569767441863</v>
      </c>
      <c r="K92" s="25">
        <v>0.82169999999999999</v>
      </c>
      <c r="L92" s="22">
        <f t="shared" si="41"/>
        <v>0.85656207651412486</v>
      </c>
      <c r="M92" s="30">
        <f>1/L92</f>
        <v>1.1674577096263843</v>
      </c>
      <c r="N92" s="72">
        <f t="shared" si="43"/>
        <v>0.16745770962638429</v>
      </c>
      <c r="O92" s="23"/>
      <c r="Q92" s="80">
        <f>G92+$Q104/2</f>
        <v>0.15795000000000003</v>
      </c>
      <c r="R92" s="30">
        <f>1/Q92</f>
        <v>6.3311174422285523</v>
      </c>
      <c r="S92" s="89">
        <f t="shared" si="45"/>
        <v>0.68409999999999993</v>
      </c>
      <c r="T92" s="61">
        <f>K92+$Q104/2</f>
        <v>0.84204999999999997</v>
      </c>
      <c r="U92" s="30">
        <f t="shared" si="46"/>
        <v>1.1875779348019715</v>
      </c>
      <c r="V92" s="92">
        <f t="shared" si="47"/>
        <v>-0.68409999999999993</v>
      </c>
    </row>
    <row r="93" spans="1:22" x14ac:dyDescent="0.25">
      <c r="B93" s="8">
        <v>4</v>
      </c>
      <c r="C93" s="9" t="s">
        <v>30</v>
      </c>
      <c r="D93" s="10" t="s">
        <v>35</v>
      </c>
      <c r="E93" s="12">
        <f>4*E90</f>
        <v>8</v>
      </c>
      <c r="F93" s="10">
        <f>F$41+E93</f>
        <v>64</v>
      </c>
      <c r="G93" s="27">
        <v>0.1076</v>
      </c>
      <c r="H93" s="24">
        <f t="shared" si="38"/>
        <v>0.11090496804782518</v>
      </c>
      <c r="I93" s="30">
        <f t="shared" si="39"/>
        <v>9.0167286245353164</v>
      </c>
      <c r="J93" s="78">
        <f t="shared" si="40"/>
        <v>8.0167286245353164</v>
      </c>
      <c r="K93" s="25">
        <v>0.86260000000000003</v>
      </c>
      <c r="L93" s="22">
        <f t="shared" si="41"/>
        <v>0.88909503195217476</v>
      </c>
      <c r="M93" s="30">
        <f t="shared" si="42"/>
        <v>1.124739160677023</v>
      </c>
      <c r="N93" s="72">
        <f t="shared" si="43"/>
        <v>0.12473916067702295</v>
      </c>
      <c r="O93" s="23"/>
      <c r="Q93" s="80">
        <f>G93+$Q105/2</f>
        <v>0.12249999999999997</v>
      </c>
      <c r="R93" s="30">
        <f t="shared" si="44"/>
        <v>8.1632653061224509</v>
      </c>
      <c r="S93" s="89">
        <f t="shared" si="45"/>
        <v>0.75499999999999989</v>
      </c>
      <c r="T93" s="61">
        <f>K93+$Q105/2</f>
        <v>0.87749999999999995</v>
      </c>
      <c r="U93" s="30">
        <f>1/T93</f>
        <v>1.1396011396011396</v>
      </c>
      <c r="V93" s="92">
        <f t="shared" si="47"/>
        <v>-0.75500000000000012</v>
      </c>
    </row>
    <row r="94" spans="1:22" x14ac:dyDescent="0.25">
      <c r="B94" s="8">
        <v>5</v>
      </c>
      <c r="C94" s="9" t="s">
        <v>32</v>
      </c>
      <c r="D94" s="10" t="s">
        <v>35</v>
      </c>
      <c r="E94" s="12">
        <f>5*E90</f>
        <v>10</v>
      </c>
      <c r="F94" s="10">
        <f>F$42+E94</f>
        <v>80</v>
      </c>
      <c r="G94" s="27">
        <v>8.5099999999999995E-2</v>
      </c>
      <c r="H94" s="24">
        <f t="shared" si="38"/>
        <v>8.7049918166939452E-2</v>
      </c>
      <c r="I94" s="64">
        <f t="shared" si="39"/>
        <v>11.487661574618095</v>
      </c>
      <c r="J94" s="78">
        <f t="shared" si="40"/>
        <v>10.487661574618095</v>
      </c>
      <c r="K94" s="25">
        <v>0.89249999999999996</v>
      </c>
      <c r="L94" s="22">
        <f t="shared" si="41"/>
        <v>0.91295008183306059</v>
      </c>
      <c r="M94" s="30">
        <f t="shared" si="42"/>
        <v>1.0953501400560224</v>
      </c>
      <c r="N94" s="72">
        <f t="shared" si="43"/>
        <v>9.5350140056022381E-2</v>
      </c>
      <c r="O94" s="23"/>
      <c r="Q94" s="80">
        <f>G94+$Q106/2</f>
        <v>9.6300000000000038E-2</v>
      </c>
      <c r="R94" s="30">
        <f t="shared" si="44"/>
        <v>10.384215991692622</v>
      </c>
      <c r="S94" s="89">
        <f t="shared" si="45"/>
        <v>0.8073999999999999</v>
      </c>
      <c r="T94" s="61">
        <f>K94+$Q106/2</f>
        <v>0.90369999999999995</v>
      </c>
      <c r="U94" s="30">
        <f t="shared" si="46"/>
        <v>1.1065619121389842</v>
      </c>
      <c r="V94" s="92">
        <f t="shared" si="47"/>
        <v>-0.8073999999999999</v>
      </c>
    </row>
    <row r="95" spans="1:22" x14ac:dyDescent="0.25">
      <c r="B95" s="8">
        <v>6</v>
      </c>
      <c r="C95" s="9" t="s">
        <v>33</v>
      </c>
      <c r="D95" s="10" t="s">
        <v>35</v>
      </c>
      <c r="E95" s="12">
        <f>6*E90</f>
        <v>12</v>
      </c>
      <c r="F95" s="10">
        <f>F$43+E95</f>
        <v>96</v>
      </c>
      <c r="G95" s="27">
        <v>6.7799999999999999E-2</v>
      </c>
      <c r="H95" s="24">
        <f t="shared" si="38"/>
        <v>6.8986568986568991E-2</v>
      </c>
      <c r="I95" s="64">
        <f t="shared" si="39"/>
        <v>14.495575221238937</v>
      </c>
      <c r="J95" s="78">
        <f t="shared" si="40"/>
        <v>13.495575221238937</v>
      </c>
      <c r="K95" s="25">
        <v>0.91500000000000004</v>
      </c>
      <c r="L95" s="22">
        <f t="shared" si="41"/>
        <v>0.93101343101343104</v>
      </c>
      <c r="M95" s="30">
        <f t="shared" si="42"/>
        <v>1.0740983606557377</v>
      </c>
      <c r="N95" s="72">
        <f t="shared" si="43"/>
        <v>7.4098360655737716E-2</v>
      </c>
      <c r="O95" s="23"/>
      <c r="Q95" s="80">
        <f>G95+$Q107/2</f>
        <v>7.6399999999999996E-2</v>
      </c>
      <c r="R95" s="30">
        <f t="shared" si="44"/>
        <v>13.089005235602095</v>
      </c>
      <c r="S95" s="89">
        <f t="shared" si="45"/>
        <v>0.84719999999999995</v>
      </c>
      <c r="T95" s="61">
        <f>K95+$Q107/2</f>
        <v>0.92359999999999998</v>
      </c>
      <c r="U95" s="30">
        <f t="shared" si="46"/>
        <v>1.0827197921178</v>
      </c>
      <c r="V95" s="92">
        <f t="shared" si="47"/>
        <v>-0.84719999999999995</v>
      </c>
    </row>
    <row r="96" spans="1:22" ht="15.75" thickBot="1" x14ac:dyDescent="0.3">
      <c r="B96" s="14">
        <v>7</v>
      </c>
      <c r="C96" s="15" t="s">
        <v>34</v>
      </c>
      <c r="D96" s="16" t="s">
        <v>35</v>
      </c>
      <c r="E96" s="18">
        <f>7*E90</f>
        <v>14</v>
      </c>
      <c r="F96" s="43">
        <f>F$44+E96</f>
        <v>112</v>
      </c>
      <c r="G96" s="33">
        <v>5.4399999999999997E-2</v>
      </c>
      <c r="H96" s="31">
        <f t="shared" si="38"/>
        <v>5.513886073383336E-2</v>
      </c>
      <c r="I96" s="65">
        <f>1/H96</f>
        <v>18.136029411764707</v>
      </c>
      <c r="J96" s="79">
        <f t="shared" si="40"/>
        <v>17.136029411764707</v>
      </c>
      <c r="K96" s="32">
        <v>0.93220000000000003</v>
      </c>
      <c r="L96" s="31">
        <f t="shared" si="41"/>
        <v>0.94486113926616666</v>
      </c>
      <c r="M96" s="50">
        <f t="shared" si="42"/>
        <v>1.0583565758420939</v>
      </c>
      <c r="N96" s="73">
        <f t="shared" si="43"/>
        <v>5.8356575842093861E-2</v>
      </c>
      <c r="O96" s="23"/>
      <c r="Q96" s="81">
        <f>G96+$Q108/2</f>
        <v>6.1099999999999981E-2</v>
      </c>
      <c r="R96" s="50">
        <f t="shared" si="44"/>
        <v>16.366612111292966</v>
      </c>
      <c r="S96" s="90">
        <f t="shared" si="45"/>
        <v>0.87780000000000014</v>
      </c>
      <c r="T96" s="62">
        <f>K96+$Q108/2</f>
        <v>0.93890000000000007</v>
      </c>
      <c r="U96" s="50">
        <f t="shared" si="46"/>
        <v>1.0650761529449355</v>
      </c>
      <c r="V96" s="93">
        <f t="shared" si="47"/>
        <v>-0.87780000000000002</v>
      </c>
    </row>
    <row r="99" spans="1:22" ht="15.75" thickBot="1" x14ac:dyDescent="0.3">
      <c r="H99" s="82" t="s">
        <v>22</v>
      </c>
      <c r="I99" s="83"/>
      <c r="J99" s="83"/>
      <c r="K99" s="83"/>
      <c r="L99" s="82" t="s">
        <v>37</v>
      </c>
      <c r="M99" s="83"/>
      <c r="N99" s="83"/>
      <c r="O99" s="83"/>
      <c r="P99" s="83"/>
      <c r="Q99" s="82" t="s">
        <v>38</v>
      </c>
    </row>
    <row r="100" spans="1:22" x14ac:dyDescent="0.25">
      <c r="B100" s="36" t="s">
        <v>17</v>
      </c>
      <c r="C100" s="3" t="s">
        <v>24</v>
      </c>
      <c r="D100" s="37" t="s">
        <v>26</v>
      </c>
      <c r="E100" s="39"/>
      <c r="F100" s="59"/>
      <c r="H100" s="45" t="s">
        <v>39</v>
      </c>
      <c r="I100" s="46"/>
      <c r="J100" s="46"/>
      <c r="K100" s="49"/>
      <c r="L100" s="45" t="s">
        <v>40</v>
      </c>
      <c r="M100" s="46"/>
      <c r="N100" s="46"/>
      <c r="O100" s="49"/>
      <c r="Q100" s="45" t="s">
        <v>8</v>
      </c>
      <c r="R100" s="46"/>
      <c r="S100" s="46"/>
      <c r="T100" s="49"/>
    </row>
    <row r="101" spans="1:22" x14ac:dyDescent="0.25">
      <c r="B101" s="20" t="s">
        <v>18</v>
      </c>
      <c r="C101" s="4" t="s">
        <v>25</v>
      </c>
      <c r="D101" s="38" t="s">
        <v>27</v>
      </c>
      <c r="E101" s="40"/>
      <c r="F101" s="60"/>
      <c r="H101" s="20" t="s">
        <v>4</v>
      </c>
      <c r="I101" s="5" t="s">
        <v>5</v>
      </c>
      <c r="J101" s="5" t="s">
        <v>3</v>
      </c>
      <c r="K101" s="53" t="s">
        <v>54</v>
      </c>
      <c r="L101" s="20" t="s">
        <v>4</v>
      </c>
      <c r="M101" s="5" t="s">
        <v>5</v>
      </c>
      <c r="N101" s="5" t="s">
        <v>3</v>
      </c>
      <c r="O101" s="53" t="s">
        <v>54</v>
      </c>
      <c r="Q101" s="20" t="s">
        <v>4</v>
      </c>
      <c r="R101" s="5" t="s">
        <v>5</v>
      </c>
      <c r="S101" s="5" t="s">
        <v>3</v>
      </c>
      <c r="T101" s="53" t="s">
        <v>54</v>
      </c>
    </row>
    <row r="102" spans="1:22" x14ac:dyDescent="0.25">
      <c r="B102" s="8">
        <v>1</v>
      </c>
      <c r="C102" s="9" t="s">
        <v>28</v>
      </c>
      <c r="D102" s="11" t="s">
        <v>35</v>
      </c>
      <c r="E102" s="42">
        <f>E90</f>
        <v>2</v>
      </c>
      <c r="F102" s="13">
        <f>F$38+E102</f>
        <v>16</v>
      </c>
      <c r="H102" s="55">
        <f>G90</f>
        <v>0.2392</v>
      </c>
      <c r="I102" s="30">
        <f>1/H102</f>
        <v>4.1806020066889635</v>
      </c>
      <c r="J102" s="78">
        <f>I102-1</f>
        <v>3.1806020066889635</v>
      </c>
      <c r="K102" s="72">
        <f>J102/2</f>
        <v>1.5903010033444818</v>
      </c>
      <c r="L102" s="55">
        <f>K90</f>
        <v>0.66439999999999999</v>
      </c>
      <c r="M102" s="30">
        <f>1/L102</f>
        <v>1.5051173991571343</v>
      </c>
      <c r="N102" s="76">
        <f>M102-1</f>
        <v>0.50511739915713427</v>
      </c>
      <c r="O102" s="72">
        <f>N102/2</f>
        <v>0.25255869957856714</v>
      </c>
      <c r="Q102" s="27">
        <f>1-G90-K90</f>
        <v>9.6400000000000041E-2</v>
      </c>
      <c r="R102" s="64">
        <f>1/Q102</f>
        <v>10.373443983402485</v>
      </c>
      <c r="S102" s="78">
        <f>R102-1</f>
        <v>9.3734439834024847</v>
      </c>
      <c r="T102" s="74">
        <f>S102/2</f>
        <v>4.6867219917012424</v>
      </c>
    </row>
    <row r="103" spans="1:22" x14ac:dyDescent="0.25">
      <c r="B103" s="8">
        <v>2</v>
      </c>
      <c r="C103" s="9" t="s">
        <v>29</v>
      </c>
      <c r="D103" s="11" t="s">
        <v>35</v>
      </c>
      <c r="E103" s="12">
        <f>2*E102</f>
        <v>4</v>
      </c>
      <c r="F103" s="13">
        <f>F$39+E103</f>
        <v>32</v>
      </c>
      <c r="H103" s="27">
        <f t="shared" ref="H103:H108" si="48">G91</f>
        <v>0.1789</v>
      </c>
      <c r="I103" s="30">
        <f t="shared" ref="I103:I108" si="49">1/H103</f>
        <v>5.589714924538848</v>
      </c>
      <c r="J103" s="78">
        <f t="shared" ref="J103:J108" si="50">I103-1</f>
        <v>4.589714924538848</v>
      </c>
      <c r="K103" s="72">
        <f t="shared" ref="K103:K108" si="51">J103/2</f>
        <v>2.294857462269424</v>
      </c>
      <c r="L103" s="27">
        <f t="shared" ref="L103:L108" si="52">K91</f>
        <v>0.76229999999999998</v>
      </c>
      <c r="M103" s="30">
        <f t="shared" ref="M103:M108" si="53">1/L103</f>
        <v>1.3118194936376755</v>
      </c>
      <c r="N103" s="76">
        <f t="shared" ref="N103:N108" si="54">M103-1</f>
        <v>0.31181949363767547</v>
      </c>
      <c r="O103" s="72">
        <f t="shared" ref="O103:O108" si="55">N103/2</f>
        <v>0.15590974681883774</v>
      </c>
      <c r="Q103" s="27">
        <f t="shared" ref="Q103:Q107" si="56">1-G91-K91</f>
        <v>5.8799999999999963E-2</v>
      </c>
      <c r="R103" s="64">
        <f>1/Q103</f>
        <v>17.006802721088444</v>
      </c>
      <c r="S103" s="78">
        <f>R103-1</f>
        <v>16.006802721088444</v>
      </c>
      <c r="T103" s="74">
        <f>S103/2</f>
        <v>8.0034013605442222</v>
      </c>
    </row>
    <row r="104" spans="1:22" x14ac:dyDescent="0.25">
      <c r="B104" s="8">
        <v>3</v>
      </c>
      <c r="C104" s="9" t="s">
        <v>31</v>
      </c>
      <c r="D104" s="11" t="s">
        <v>35</v>
      </c>
      <c r="E104" s="12">
        <f>3*E102</f>
        <v>6</v>
      </c>
      <c r="F104" s="13">
        <f>F$40+E104</f>
        <v>48</v>
      </c>
      <c r="H104" s="27">
        <f t="shared" si="48"/>
        <v>0.1376</v>
      </c>
      <c r="I104" s="30">
        <f t="shared" si="49"/>
        <v>7.2674418604651159</v>
      </c>
      <c r="J104" s="78">
        <f t="shared" si="50"/>
        <v>6.2674418604651159</v>
      </c>
      <c r="K104" s="72">
        <f t="shared" si="51"/>
        <v>3.1337209302325579</v>
      </c>
      <c r="L104" s="27">
        <f t="shared" si="52"/>
        <v>0.82169999999999999</v>
      </c>
      <c r="M104" s="30">
        <f t="shared" si="53"/>
        <v>1.2169891687963976</v>
      </c>
      <c r="N104" s="76">
        <f t="shared" si="54"/>
        <v>0.21698916879639762</v>
      </c>
      <c r="O104" s="72">
        <f t="shared" si="55"/>
        <v>0.10849458439819881</v>
      </c>
      <c r="Q104" s="27">
        <f t="shared" si="56"/>
        <v>4.0700000000000069E-2</v>
      </c>
      <c r="R104" s="64">
        <f>1/Q104</f>
        <v>24.570024570024529</v>
      </c>
      <c r="S104" s="78">
        <f>R104-1</f>
        <v>23.570024570024529</v>
      </c>
      <c r="T104" s="74">
        <f>S104/2</f>
        <v>11.785012285012264</v>
      </c>
    </row>
    <row r="105" spans="1:22" x14ac:dyDescent="0.25">
      <c r="B105" s="8">
        <v>4</v>
      </c>
      <c r="C105" s="9" t="s">
        <v>30</v>
      </c>
      <c r="D105" s="11" t="s">
        <v>35</v>
      </c>
      <c r="E105" s="12">
        <f>4*E102</f>
        <v>8</v>
      </c>
      <c r="F105" s="13">
        <f>F$41+E105</f>
        <v>64</v>
      </c>
      <c r="H105" s="27">
        <f t="shared" si="48"/>
        <v>0.1076</v>
      </c>
      <c r="I105" s="30">
        <f t="shared" si="49"/>
        <v>9.2936802973977688</v>
      </c>
      <c r="J105" s="78">
        <f t="shared" si="50"/>
        <v>8.2936802973977688</v>
      </c>
      <c r="K105" s="74">
        <f t="shared" si="51"/>
        <v>4.1468401486988844</v>
      </c>
      <c r="L105" s="27">
        <f t="shared" si="52"/>
        <v>0.86260000000000003</v>
      </c>
      <c r="M105" s="30">
        <f t="shared" si="53"/>
        <v>1.1592858798979828</v>
      </c>
      <c r="N105" s="76">
        <f t="shared" si="54"/>
        <v>0.15928587989798282</v>
      </c>
      <c r="O105" s="72">
        <f>N105/2</f>
        <v>7.9642939948991409E-2</v>
      </c>
      <c r="Q105" s="27">
        <f t="shared" si="56"/>
        <v>2.9799999999999938E-2</v>
      </c>
      <c r="R105" s="64">
        <f>1/Q105</f>
        <v>33.557046979865845</v>
      </c>
      <c r="S105" s="78">
        <f>R105-1</f>
        <v>32.557046979865845</v>
      </c>
      <c r="T105" s="74">
        <f>S105/2</f>
        <v>16.278523489932923</v>
      </c>
    </row>
    <row r="106" spans="1:22" x14ac:dyDescent="0.25">
      <c r="B106" s="8">
        <v>5</v>
      </c>
      <c r="C106" s="9" t="s">
        <v>32</v>
      </c>
      <c r="D106" s="11" t="s">
        <v>35</v>
      </c>
      <c r="E106" s="12">
        <f>5*E102</f>
        <v>10</v>
      </c>
      <c r="F106" s="13">
        <f>F$42+E106</f>
        <v>80</v>
      </c>
      <c r="H106" s="27">
        <f t="shared" si="48"/>
        <v>8.5099999999999995E-2</v>
      </c>
      <c r="I106" s="64">
        <f t="shared" si="49"/>
        <v>11.750881316098708</v>
      </c>
      <c r="J106" s="78">
        <f t="shared" si="50"/>
        <v>10.750881316098708</v>
      </c>
      <c r="K106" s="74">
        <f t="shared" si="51"/>
        <v>5.3754406580493539</v>
      </c>
      <c r="L106" s="27">
        <f t="shared" si="52"/>
        <v>0.89249999999999996</v>
      </c>
      <c r="M106" s="30">
        <f t="shared" si="53"/>
        <v>1.1204481792717087</v>
      </c>
      <c r="N106" s="76">
        <f t="shared" si="54"/>
        <v>0.1204481792717087</v>
      </c>
      <c r="O106" s="72">
        <f t="shared" si="55"/>
        <v>6.022408963585435E-2</v>
      </c>
      <c r="Q106" s="27">
        <f t="shared" si="56"/>
        <v>2.2400000000000087E-2</v>
      </c>
      <c r="R106" s="64">
        <f>1/Q106</f>
        <v>44.642857142856968</v>
      </c>
      <c r="S106" s="78">
        <f>R106-1</f>
        <v>43.642857142856968</v>
      </c>
      <c r="T106" s="74">
        <f>S106/2</f>
        <v>21.821428571428484</v>
      </c>
    </row>
    <row r="107" spans="1:22" x14ac:dyDescent="0.25">
      <c r="B107" s="8">
        <v>6</v>
      </c>
      <c r="C107" s="9" t="s">
        <v>33</v>
      </c>
      <c r="D107" s="11" t="s">
        <v>35</v>
      </c>
      <c r="E107" s="12">
        <f>6*E102</f>
        <v>12</v>
      </c>
      <c r="F107" s="13">
        <f>F$43+E107</f>
        <v>96</v>
      </c>
      <c r="H107" s="27">
        <f t="shared" si="48"/>
        <v>6.7799999999999999E-2</v>
      </c>
      <c r="I107" s="64">
        <f t="shared" si="49"/>
        <v>14.749262536873157</v>
      </c>
      <c r="J107" s="78">
        <f t="shared" si="50"/>
        <v>13.749262536873157</v>
      </c>
      <c r="K107" s="74">
        <f t="shared" si="51"/>
        <v>6.8746312684365787</v>
      </c>
      <c r="L107" s="27">
        <f t="shared" si="52"/>
        <v>0.91500000000000004</v>
      </c>
      <c r="M107" s="30">
        <f t="shared" si="53"/>
        <v>1.0928961748633879</v>
      </c>
      <c r="N107" s="76">
        <f t="shared" si="54"/>
        <v>9.2896174863387859E-2</v>
      </c>
      <c r="O107" s="72">
        <f t="shared" si="55"/>
        <v>4.644808743169393E-2</v>
      </c>
      <c r="Q107" s="27">
        <f t="shared" si="56"/>
        <v>1.7199999999999993E-2</v>
      </c>
      <c r="R107" s="64">
        <f>1/Q107</f>
        <v>58.139534883720955</v>
      </c>
      <c r="S107" s="78">
        <f>R107-1</f>
        <v>57.139534883720955</v>
      </c>
      <c r="T107" s="74">
        <f>S107/2</f>
        <v>28.569767441860478</v>
      </c>
    </row>
    <row r="108" spans="1:22" ht="15.75" thickBot="1" x14ac:dyDescent="0.3">
      <c r="B108" s="14">
        <v>7</v>
      </c>
      <c r="C108" s="15" t="s">
        <v>34</v>
      </c>
      <c r="D108" s="17" t="s">
        <v>35</v>
      </c>
      <c r="E108" s="18">
        <f>7*E102</f>
        <v>14</v>
      </c>
      <c r="F108" s="43">
        <f>F$44+E108</f>
        <v>112</v>
      </c>
      <c r="H108" s="33">
        <f t="shared" si="48"/>
        <v>5.4399999999999997E-2</v>
      </c>
      <c r="I108" s="65">
        <f t="shared" si="49"/>
        <v>18.382352941176471</v>
      </c>
      <c r="J108" s="79">
        <f t="shared" si="50"/>
        <v>17.382352941176471</v>
      </c>
      <c r="K108" s="75">
        <f t="shared" si="51"/>
        <v>8.6911764705882355</v>
      </c>
      <c r="L108" s="33">
        <f t="shared" si="52"/>
        <v>0.93220000000000003</v>
      </c>
      <c r="M108" s="50">
        <f t="shared" si="53"/>
        <v>1.0727311735679039</v>
      </c>
      <c r="N108" s="77">
        <f t="shared" si="54"/>
        <v>7.2731173567903928E-2</v>
      </c>
      <c r="O108" s="73">
        <f t="shared" si="55"/>
        <v>3.6365586783951964E-2</v>
      </c>
      <c r="Q108" s="33">
        <f>1-G96-K96</f>
        <v>1.3399999999999967E-2</v>
      </c>
      <c r="R108" s="65">
        <f>1/Q108</f>
        <v>74.626865671641966</v>
      </c>
      <c r="S108" s="79">
        <f>R108-1</f>
        <v>73.626865671641966</v>
      </c>
      <c r="T108" s="75">
        <f>S108/2</f>
        <v>36.813432835820983</v>
      </c>
    </row>
    <row r="110" spans="1:22" ht="15.75" thickBot="1" x14ac:dyDescent="0.3"/>
    <row r="111" spans="1:22" ht="15.75" thickTop="1" x14ac:dyDescent="0.25">
      <c r="A111" s="44"/>
      <c r="B111" s="44"/>
      <c r="C111" s="44"/>
      <c r="D111" s="44"/>
      <c r="E111" s="44"/>
      <c r="F111" s="44"/>
      <c r="G111" s="44"/>
      <c r="H111" s="44"/>
      <c r="I111" s="44"/>
      <c r="J111" s="44"/>
      <c r="K111" s="44"/>
      <c r="L111" s="44"/>
      <c r="M111" s="44"/>
      <c r="N111" s="44"/>
      <c r="O111" s="44"/>
      <c r="P111" s="44"/>
      <c r="Q111" s="44" t="s">
        <v>61</v>
      </c>
      <c r="R111" s="44"/>
      <c r="S111" s="44"/>
      <c r="T111" s="44"/>
      <c r="U111" s="44"/>
      <c r="V111" s="44"/>
    </row>
    <row r="112" spans="1:22" x14ac:dyDescent="0.25">
      <c r="A112" s="2"/>
      <c r="B112" s="2"/>
      <c r="C112" s="2"/>
      <c r="D112" s="2"/>
      <c r="E112" s="2"/>
      <c r="F112" s="2"/>
      <c r="G112" s="2"/>
      <c r="H112" s="2"/>
      <c r="I112" s="2"/>
      <c r="J112" s="2"/>
      <c r="K112" s="2"/>
      <c r="L112" s="2"/>
      <c r="M112" s="2"/>
      <c r="N112" s="2"/>
      <c r="Q112" s="2" t="s">
        <v>62</v>
      </c>
      <c r="R112" s="2"/>
      <c r="S112" s="2"/>
      <c r="T112" s="2"/>
      <c r="U112" s="2"/>
      <c r="V112" s="2"/>
    </row>
    <row r="113" spans="1:22" ht="15.75" thickBot="1" x14ac:dyDescent="0.3">
      <c r="G113" s="82" t="s">
        <v>36</v>
      </c>
      <c r="H113" s="83"/>
      <c r="I113" s="83"/>
      <c r="J113" s="83"/>
      <c r="K113" s="82" t="s">
        <v>41</v>
      </c>
      <c r="L113" s="83"/>
      <c r="M113" s="83"/>
      <c r="N113" s="83"/>
      <c r="O113" s="83"/>
      <c r="P113" s="83"/>
      <c r="Q113" s="82" t="s">
        <v>23</v>
      </c>
      <c r="R113" s="83"/>
      <c r="S113" s="83"/>
      <c r="T113" s="82" t="s">
        <v>21</v>
      </c>
    </row>
    <row r="114" spans="1:22" x14ac:dyDescent="0.25">
      <c r="A114" s="21" t="s">
        <v>1</v>
      </c>
      <c r="B114" s="36" t="s">
        <v>17</v>
      </c>
      <c r="C114" s="3" t="s">
        <v>24</v>
      </c>
      <c r="D114" s="37" t="s">
        <v>26</v>
      </c>
      <c r="E114" s="39"/>
      <c r="F114" s="59"/>
      <c r="G114" s="45" t="s">
        <v>7</v>
      </c>
      <c r="H114" s="46"/>
      <c r="I114" s="46"/>
      <c r="J114" s="47"/>
      <c r="K114" s="48" t="s">
        <v>9</v>
      </c>
      <c r="L114" s="46"/>
      <c r="M114" s="46"/>
      <c r="N114" s="49"/>
      <c r="O114" s="23"/>
      <c r="Q114" s="45" t="s">
        <v>59</v>
      </c>
      <c r="R114" s="46"/>
      <c r="S114" s="47"/>
      <c r="T114" s="48" t="s">
        <v>60</v>
      </c>
      <c r="U114" s="46"/>
      <c r="V114" s="49"/>
    </row>
    <row r="115" spans="1:22" x14ac:dyDescent="0.25">
      <c r="A115" s="21" t="s">
        <v>69</v>
      </c>
      <c r="B115" s="20" t="s">
        <v>18</v>
      </c>
      <c r="C115" s="4" t="s">
        <v>25</v>
      </c>
      <c r="D115" s="38" t="s">
        <v>27</v>
      </c>
      <c r="E115" s="40"/>
      <c r="F115" s="60"/>
      <c r="G115" s="20" t="s">
        <v>4</v>
      </c>
      <c r="H115" s="5" t="s">
        <v>16</v>
      </c>
      <c r="I115" s="5" t="s">
        <v>5</v>
      </c>
      <c r="J115" s="5" t="s">
        <v>3</v>
      </c>
      <c r="K115" s="54" t="s">
        <v>4</v>
      </c>
      <c r="L115" s="5" t="s">
        <v>16</v>
      </c>
      <c r="M115" s="5" t="s">
        <v>5</v>
      </c>
      <c r="N115" s="53" t="s">
        <v>3</v>
      </c>
      <c r="O115" s="23"/>
      <c r="Q115" s="26" t="s">
        <v>4</v>
      </c>
      <c r="R115" s="5" t="s">
        <v>5</v>
      </c>
      <c r="S115" s="6" t="s">
        <v>3</v>
      </c>
      <c r="T115" s="5" t="s">
        <v>4</v>
      </c>
      <c r="U115" s="5" t="s">
        <v>5</v>
      </c>
      <c r="V115" s="7" t="s">
        <v>3</v>
      </c>
    </row>
    <row r="116" spans="1:22" x14ac:dyDescent="0.25">
      <c r="B116" s="8">
        <v>1</v>
      </c>
      <c r="C116" s="9" t="s">
        <v>28</v>
      </c>
      <c r="D116" s="10" t="s">
        <v>35</v>
      </c>
      <c r="E116" s="42">
        <v>3</v>
      </c>
      <c r="F116" s="10">
        <f>F$38+E116</f>
        <v>17</v>
      </c>
      <c r="G116" s="27">
        <v>0.159</v>
      </c>
      <c r="H116" s="22">
        <f>G116/(G116+K116)</f>
        <v>0.17286366601435094</v>
      </c>
      <c r="I116" s="30">
        <f>1/H116</f>
        <v>5.7849056603773592</v>
      </c>
      <c r="J116" s="78">
        <f>I116-1</f>
        <v>4.7849056603773592</v>
      </c>
      <c r="K116" s="41">
        <v>0.76080000000000003</v>
      </c>
      <c r="L116" s="22">
        <f>K116/(G116+K116)</f>
        <v>0.82713633398564901</v>
      </c>
      <c r="M116" s="30">
        <f>1/L116</f>
        <v>1.2089905362776026</v>
      </c>
      <c r="N116" s="72">
        <f>M116-1</f>
        <v>0.20899053627760256</v>
      </c>
      <c r="O116" s="23"/>
      <c r="Q116" s="80">
        <f>G116+$Q128/2</f>
        <v>0.19909999999999997</v>
      </c>
      <c r="R116" s="30">
        <f>1/Q116</f>
        <v>5.022601707684581</v>
      </c>
      <c r="S116" s="89">
        <f>(T116*2)-1</f>
        <v>0.60179999999999989</v>
      </c>
      <c r="T116" s="61">
        <f>K116+$Q128/2</f>
        <v>0.80089999999999995</v>
      </c>
      <c r="U116" s="30">
        <f>1/T116</f>
        <v>1.2485953302534649</v>
      </c>
      <c r="V116" s="91">
        <f>(Q116*2)-1</f>
        <v>-0.60180000000000011</v>
      </c>
    </row>
    <row r="117" spans="1:22" x14ac:dyDescent="0.25">
      <c r="A117" s="21"/>
      <c r="B117" s="8">
        <v>2</v>
      </c>
      <c r="C117" s="9" t="s">
        <v>29</v>
      </c>
      <c r="D117" s="10" t="s">
        <v>35</v>
      </c>
      <c r="E117" s="12">
        <f>2*E116</f>
        <v>6</v>
      </c>
      <c r="F117" s="10">
        <f>F$39+E117</f>
        <v>34</v>
      </c>
      <c r="G117" s="27">
        <v>9.0700000000000003E-2</v>
      </c>
      <c r="H117" s="24">
        <f t="shared" ref="H117:H122" si="57">G117/(G117+K117)</f>
        <v>9.4390675408471236E-2</v>
      </c>
      <c r="I117" s="64">
        <f t="shared" ref="I117:I121" si="58">1/H117</f>
        <v>10.594266813671442</v>
      </c>
      <c r="J117" s="78">
        <f t="shared" ref="J117:J122" si="59">I117-1</f>
        <v>9.5942668136714424</v>
      </c>
      <c r="K117" s="25">
        <v>0.87019999999999997</v>
      </c>
      <c r="L117" s="22">
        <f t="shared" ref="L117:L122" si="60">K117/(G117+K117)</f>
        <v>0.90560932459152876</v>
      </c>
      <c r="M117" s="30">
        <f t="shared" ref="M117:M122" si="61">1/L117</f>
        <v>1.1042289128935876</v>
      </c>
      <c r="N117" s="72">
        <f t="shared" ref="N117:N122" si="62">M117-1</f>
        <v>0.1042289128935876</v>
      </c>
      <c r="O117" s="23"/>
      <c r="Q117" s="80">
        <f>G117+$Q129/2</f>
        <v>0.11025000000000001</v>
      </c>
      <c r="R117" s="30">
        <f t="shared" ref="R117:R122" si="63">1/Q117</f>
        <v>9.0702947845804971</v>
      </c>
      <c r="S117" s="89">
        <f t="shared" ref="S117:S122" si="64">(T117*2)-1</f>
        <v>0.77950000000000008</v>
      </c>
      <c r="T117" s="61">
        <f>K117+$Q129/2</f>
        <v>0.88975000000000004</v>
      </c>
      <c r="U117" s="30">
        <f t="shared" ref="U117:U122" si="65">1/T117</f>
        <v>1.1239112110143299</v>
      </c>
      <c r="V117" s="92">
        <f t="shared" ref="V117:V122" si="66">(Q117*2)-1</f>
        <v>-0.77949999999999997</v>
      </c>
    </row>
    <row r="118" spans="1:22" x14ac:dyDescent="0.25">
      <c r="A118" s="21"/>
      <c r="B118" s="8">
        <v>3</v>
      </c>
      <c r="C118" s="9" t="s">
        <v>31</v>
      </c>
      <c r="D118" s="10" t="s">
        <v>35</v>
      </c>
      <c r="E118" s="12">
        <f>3*E116</f>
        <v>9</v>
      </c>
      <c r="F118" s="10">
        <f>F$40+E118</f>
        <v>51</v>
      </c>
      <c r="G118" s="27">
        <v>5.4300000000000001E-2</v>
      </c>
      <c r="H118" s="24">
        <f t="shared" si="57"/>
        <v>5.5504446488807112E-2</v>
      </c>
      <c r="I118" s="64">
        <f t="shared" si="58"/>
        <v>18.016574585635361</v>
      </c>
      <c r="J118" s="78">
        <f t="shared" si="59"/>
        <v>17.016574585635361</v>
      </c>
      <c r="K118" s="25">
        <v>0.92400000000000004</v>
      </c>
      <c r="L118" s="22">
        <f t="shared" si="60"/>
        <v>0.94449555351119285</v>
      </c>
      <c r="M118" s="30">
        <f>1/L118</f>
        <v>1.0587662337662338</v>
      </c>
      <c r="N118" s="72">
        <f t="shared" si="62"/>
        <v>5.87662337662338E-2</v>
      </c>
      <c r="O118" s="23"/>
      <c r="Q118" s="80">
        <f>G118+$Q130/2</f>
        <v>6.5149999999999972E-2</v>
      </c>
      <c r="R118" s="64">
        <f>1/Q118</f>
        <v>15.349194167306223</v>
      </c>
      <c r="S118" s="89">
        <f t="shared" si="64"/>
        <v>0.86969999999999992</v>
      </c>
      <c r="T118" s="61">
        <f>K118+$Q130/2</f>
        <v>0.93484999999999996</v>
      </c>
      <c r="U118" s="30">
        <f t="shared" si="65"/>
        <v>1.0696903246510137</v>
      </c>
      <c r="V118" s="92">
        <f t="shared" si="66"/>
        <v>-0.86970000000000003</v>
      </c>
    </row>
    <row r="119" spans="1:22" x14ac:dyDescent="0.25">
      <c r="B119" s="8">
        <v>4</v>
      </c>
      <c r="C119" s="9" t="s">
        <v>30</v>
      </c>
      <c r="D119" s="10" t="s">
        <v>35</v>
      </c>
      <c r="E119" s="12">
        <f>4*E116</f>
        <v>12</v>
      </c>
      <c r="F119" s="10">
        <f>F$41+E119</f>
        <v>68</v>
      </c>
      <c r="G119" s="27">
        <v>3.3399999999999999E-2</v>
      </c>
      <c r="H119" s="24">
        <f t="shared" si="57"/>
        <v>3.382963638205206E-2</v>
      </c>
      <c r="I119" s="64">
        <f t="shared" si="58"/>
        <v>29.559880239520961</v>
      </c>
      <c r="J119" s="78">
        <f t="shared" si="59"/>
        <v>28.559880239520961</v>
      </c>
      <c r="K119" s="25">
        <v>0.95389999999999997</v>
      </c>
      <c r="L119" s="22">
        <f t="shared" si="60"/>
        <v>0.96617036361794795</v>
      </c>
      <c r="M119" s="30">
        <f t="shared" si="61"/>
        <v>1.0350141524268792</v>
      </c>
      <c r="N119" s="72">
        <f t="shared" si="62"/>
        <v>3.5014152426879219E-2</v>
      </c>
      <c r="O119" s="23"/>
      <c r="Q119" s="80">
        <f>G119+$Q131/2</f>
        <v>3.9750000000000021E-2</v>
      </c>
      <c r="R119" s="64">
        <f t="shared" si="63"/>
        <v>25.157232704402503</v>
      </c>
      <c r="S119" s="89">
        <f t="shared" si="64"/>
        <v>0.9205000000000001</v>
      </c>
      <c r="T119" s="61">
        <f>K119+$Q131/2</f>
        <v>0.96025000000000005</v>
      </c>
      <c r="U119" s="30">
        <f>1/T119</f>
        <v>1.0413954699297057</v>
      </c>
      <c r="V119" s="92">
        <f t="shared" si="66"/>
        <v>-0.92049999999999998</v>
      </c>
    </row>
    <row r="120" spans="1:22" x14ac:dyDescent="0.25">
      <c r="B120" s="8">
        <v>5</v>
      </c>
      <c r="C120" s="9" t="s">
        <v>32</v>
      </c>
      <c r="D120" s="10" t="s">
        <v>35</v>
      </c>
      <c r="E120" s="12">
        <f>5*E116</f>
        <v>15</v>
      </c>
      <c r="F120" s="10">
        <f>F$42+E120</f>
        <v>85</v>
      </c>
      <c r="G120" s="27">
        <v>2.0799999999999999E-2</v>
      </c>
      <c r="H120" s="24">
        <f t="shared" si="57"/>
        <v>2.0961402801572104E-2</v>
      </c>
      <c r="I120" s="64">
        <f t="shared" si="58"/>
        <v>47.706730769230774</v>
      </c>
      <c r="J120" s="78">
        <f t="shared" si="59"/>
        <v>46.706730769230774</v>
      </c>
      <c r="K120" s="25">
        <v>0.97150000000000003</v>
      </c>
      <c r="L120" s="22">
        <f t="shared" si="60"/>
        <v>0.9790385971984279</v>
      </c>
      <c r="M120" s="30">
        <f t="shared" si="61"/>
        <v>1.0214101904271744</v>
      </c>
      <c r="N120" s="72">
        <f t="shared" si="62"/>
        <v>2.1410190427174403E-2</v>
      </c>
      <c r="O120" s="23"/>
      <c r="Q120" s="80">
        <f>G120+$Q132/2</f>
        <v>2.4649999999999964E-2</v>
      </c>
      <c r="R120" s="64">
        <f t="shared" si="63"/>
        <v>40.567951318458476</v>
      </c>
      <c r="S120" s="89">
        <f t="shared" si="64"/>
        <v>0.95069999999999988</v>
      </c>
      <c r="T120" s="61">
        <f>K120+$Q132/2</f>
        <v>0.97534999999999994</v>
      </c>
      <c r="U120" s="30">
        <f t="shared" si="65"/>
        <v>1.0252729789306403</v>
      </c>
      <c r="V120" s="92">
        <f t="shared" si="66"/>
        <v>-0.9507000000000001</v>
      </c>
    </row>
    <row r="121" spans="1:22" x14ac:dyDescent="0.25">
      <c r="B121" s="8">
        <v>6</v>
      </c>
      <c r="C121" s="9" t="s">
        <v>33</v>
      </c>
      <c r="D121" s="10" t="s">
        <v>35</v>
      </c>
      <c r="E121" s="12">
        <f>6*E116</f>
        <v>18</v>
      </c>
      <c r="F121" s="10">
        <f>F$43+E121</f>
        <v>102</v>
      </c>
      <c r="G121" s="27">
        <v>1.3100000000000001E-2</v>
      </c>
      <c r="H121" s="24">
        <f t="shared" si="57"/>
        <v>1.3163183279742766E-2</v>
      </c>
      <c r="I121" s="64">
        <f t="shared" si="58"/>
        <v>75.969465648854964</v>
      </c>
      <c r="J121" s="78">
        <f t="shared" si="59"/>
        <v>74.969465648854964</v>
      </c>
      <c r="K121" s="25">
        <v>0.98209999999999997</v>
      </c>
      <c r="L121" s="22">
        <f t="shared" si="60"/>
        <v>0.98683681672025725</v>
      </c>
      <c r="M121" s="30">
        <f t="shared" si="61"/>
        <v>1.0133387638733327</v>
      </c>
      <c r="N121" s="72">
        <f t="shared" si="62"/>
        <v>1.333876387333266E-2</v>
      </c>
      <c r="O121" s="23"/>
      <c r="Q121" s="80">
        <f>G121+$Q133/2</f>
        <v>1.5500000000000014E-2</v>
      </c>
      <c r="R121" s="64">
        <f t="shared" si="63"/>
        <v>64.516129032258007</v>
      </c>
      <c r="S121" s="89">
        <f t="shared" si="64"/>
        <v>0.96899999999999986</v>
      </c>
      <c r="T121" s="61">
        <f>K121+$Q133/2</f>
        <v>0.98449999999999993</v>
      </c>
      <c r="U121" s="30">
        <f t="shared" si="65"/>
        <v>1.0157440325038092</v>
      </c>
      <c r="V121" s="92">
        <f t="shared" si="66"/>
        <v>-0.96899999999999997</v>
      </c>
    </row>
    <row r="122" spans="1:22" ht="15.75" thickBot="1" x14ac:dyDescent="0.3">
      <c r="B122" s="14">
        <v>7</v>
      </c>
      <c r="C122" s="15" t="s">
        <v>34</v>
      </c>
      <c r="D122" s="16" t="s">
        <v>35</v>
      </c>
      <c r="E122" s="18">
        <f>7*E116</f>
        <v>21</v>
      </c>
      <c r="F122" s="43">
        <f>F$44+E122</f>
        <v>119</v>
      </c>
      <c r="G122" s="33">
        <v>8.3999999999999995E-3</v>
      </c>
      <c r="H122" s="31">
        <f t="shared" si="57"/>
        <v>8.4244308494634441E-3</v>
      </c>
      <c r="I122" s="67">
        <f>1/H122</f>
        <v>118.70238095238095</v>
      </c>
      <c r="J122" s="79">
        <f t="shared" si="59"/>
        <v>117.70238095238095</v>
      </c>
      <c r="K122" s="32">
        <v>0.98870000000000002</v>
      </c>
      <c r="L122" s="31">
        <f t="shared" si="60"/>
        <v>0.99157556915053657</v>
      </c>
      <c r="M122" s="50">
        <f t="shared" si="61"/>
        <v>1.0084960048548599</v>
      </c>
      <c r="N122" s="73">
        <f t="shared" si="62"/>
        <v>8.4960048548599065E-3</v>
      </c>
      <c r="O122" s="23"/>
      <c r="Q122" s="81">
        <f>G122+$Q134/2</f>
        <v>9.8500000000000063E-3</v>
      </c>
      <c r="R122" s="67">
        <f t="shared" si="63"/>
        <v>101.52284263959385</v>
      </c>
      <c r="S122" s="90">
        <f t="shared" si="64"/>
        <v>0.98030000000000017</v>
      </c>
      <c r="T122" s="62">
        <f>K122+$Q134/2</f>
        <v>0.99015000000000009</v>
      </c>
      <c r="U122" s="50">
        <f t="shared" si="65"/>
        <v>1.0099479876786344</v>
      </c>
      <c r="V122" s="93">
        <f t="shared" si="66"/>
        <v>-0.98029999999999995</v>
      </c>
    </row>
    <row r="125" spans="1:22" ht="15.75" thickBot="1" x14ac:dyDescent="0.3">
      <c r="H125" s="82" t="s">
        <v>22</v>
      </c>
      <c r="I125" s="83"/>
      <c r="J125" s="83"/>
      <c r="K125" s="83"/>
      <c r="L125" s="82" t="s">
        <v>37</v>
      </c>
      <c r="M125" s="83"/>
      <c r="N125" s="83"/>
      <c r="O125" s="83"/>
      <c r="P125" s="83"/>
      <c r="Q125" s="82" t="s">
        <v>38</v>
      </c>
    </row>
    <row r="126" spans="1:22" x14ac:dyDescent="0.25">
      <c r="B126" s="36" t="s">
        <v>17</v>
      </c>
      <c r="C126" s="3" t="s">
        <v>24</v>
      </c>
      <c r="D126" s="37" t="s">
        <v>26</v>
      </c>
      <c r="E126" s="39"/>
      <c r="F126" s="59"/>
      <c r="H126" s="45" t="s">
        <v>39</v>
      </c>
      <c r="I126" s="46"/>
      <c r="J126" s="46"/>
      <c r="K126" s="49"/>
      <c r="L126" s="45" t="s">
        <v>40</v>
      </c>
      <c r="M126" s="46"/>
      <c r="N126" s="46"/>
      <c r="O126" s="49"/>
      <c r="Q126" s="45" t="s">
        <v>8</v>
      </c>
      <c r="R126" s="46"/>
      <c r="S126" s="46"/>
      <c r="T126" s="49"/>
    </row>
    <row r="127" spans="1:22" x14ac:dyDescent="0.25">
      <c r="B127" s="20" t="s">
        <v>18</v>
      </c>
      <c r="C127" s="4" t="s">
        <v>25</v>
      </c>
      <c r="D127" s="38" t="s">
        <v>27</v>
      </c>
      <c r="E127" s="40"/>
      <c r="F127" s="60"/>
      <c r="H127" s="20" t="s">
        <v>4</v>
      </c>
      <c r="I127" s="5" t="s">
        <v>5</v>
      </c>
      <c r="J127" s="5" t="s">
        <v>3</v>
      </c>
      <c r="K127" s="53" t="s">
        <v>54</v>
      </c>
      <c r="L127" s="20" t="s">
        <v>4</v>
      </c>
      <c r="M127" s="5" t="s">
        <v>5</v>
      </c>
      <c r="N127" s="5" t="s">
        <v>3</v>
      </c>
      <c r="O127" s="53" t="s">
        <v>54</v>
      </c>
      <c r="Q127" s="20" t="s">
        <v>4</v>
      </c>
      <c r="R127" s="5" t="s">
        <v>5</v>
      </c>
      <c r="S127" s="5" t="s">
        <v>3</v>
      </c>
      <c r="T127" s="53" t="s">
        <v>54</v>
      </c>
    </row>
    <row r="128" spans="1:22" x14ac:dyDescent="0.25">
      <c r="B128" s="8">
        <v>1</v>
      </c>
      <c r="C128" s="9" t="s">
        <v>28</v>
      </c>
      <c r="D128" s="11" t="s">
        <v>35</v>
      </c>
      <c r="E128" s="42">
        <f>E116</f>
        <v>3</v>
      </c>
      <c r="F128" s="13">
        <f>F$38+E128</f>
        <v>17</v>
      </c>
      <c r="H128" s="55">
        <f>G116</f>
        <v>0.159</v>
      </c>
      <c r="I128" s="30">
        <f>1/H128</f>
        <v>6.2893081761006284</v>
      </c>
      <c r="J128" s="78">
        <f>I128-1</f>
        <v>5.2893081761006284</v>
      </c>
      <c r="K128" s="74">
        <f>J128/2</f>
        <v>2.6446540880503142</v>
      </c>
      <c r="L128" s="55">
        <f>K116</f>
        <v>0.76080000000000003</v>
      </c>
      <c r="M128" s="30">
        <f>1/L128</f>
        <v>1.3144058885383807</v>
      </c>
      <c r="N128" s="76">
        <f>M128-1</f>
        <v>0.3144058885383807</v>
      </c>
      <c r="O128" s="72">
        <f>N128/2</f>
        <v>0.15720294426919035</v>
      </c>
      <c r="Q128" s="27">
        <f>1-G116-K116</f>
        <v>8.0199999999999938E-2</v>
      </c>
      <c r="R128" s="64">
        <f>1/Q128</f>
        <v>12.468827930174573</v>
      </c>
      <c r="S128" s="78">
        <f>R128-1</f>
        <v>11.468827930174573</v>
      </c>
      <c r="T128" s="74">
        <f>S128/2</f>
        <v>5.7344139650872865</v>
      </c>
    </row>
    <row r="129" spans="1:22" x14ac:dyDescent="0.25">
      <c r="B129" s="8">
        <v>2</v>
      </c>
      <c r="C129" s="9" t="s">
        <v>29</v>
      </c>
      <c r="D129" s="11" t="s">
        <v>35</v>
      </c>
      <c r="E129" s="12">
        <f>2*E128</f>
        <v>6</v>
      </c>
      <c r="F129" s="13">
        <f>F$39+E129</f>
        <v>34</v>
      </c>
      <c r="H129" s="27">
        <f t="shared" ref="H129:H134" si="67">G117</f>
        <v>9.0700000000000003E-2</v>
      </c>
      <c r="I129" s="64">
        <f t="shared" ref="I129:I134" si="68">1/H129</f>
        <v>11.025358324145534</v>
      </c>
      <c r="J129" s="78">
        <f t="shared" ref="J129:J134" si="69">I129-1</f>
        <v>10.025358324145534</v>
      </c>
      <c r="K129" s="74">
        <f t="shared" ref="K129:K134" si="70">J129/2</f>
        <v>5.0126791620727671</v>
      </c>
      <c r="L129" s="27">
        <f t="shared" ref="L129:L134" si="71">K117</f>
        <v>0.87019999999999997</v>
      </c>
      <c r="M129" s="30">
        <f t="shared" ref="M129:M134" si="72">1/L129</f>
        <v>1.1491611123879568</v>
      </c>
      <c r="N129" s="76">
        <f t="shared" ref="N129:N134" si="73">M129-1</f>
        <v>0.14916111238795682</v>
      </c>
      <c r="O129" s="72">
        <f t="shared" ref="O129:O134" si="74">N129/2</f>
        <v>7.4580556193978409E-2</v>
      </c>
      <c r="Q129" s="27">
        <f t="shared" ref="Q129:Q133" si="75">1-G117-K117</f>
        <v>3.9100000000000024E-2</v>
      </c>
      <c r="R129" s="64">
        <f>1/Q129</f>
        <v>25.575447570332464</v>
      </c>
      <c r="S129" s="78">
        <f>R129-1</f>
        <v>24.575447570332464</v>
      </c>
      <c r="T129" s="74">
        <f>S129/2</f>
        <v>12.287723785166232</v>
      </c>
    </row>
    <row r="130" spans="1:22" x14ac:dyDescent="0.25">
      <c r="B130" s="8">
        <v>3</v>
      </c>
      <c r="C130" s="9" t="s">
        <v>31</v>
      </c>
      <c r="D130" s="11" t="s">
        <v>35</v>
      </c>
      <c r="E130" s="12">
        <f>3*E128</f>
        <v>9</v>
      </c>
      <c r="F130" s="13">
        <f>F$40+E130</f>
        <v>51</v>
      </c>
      <c r="H130" s="27">
        <f t="shared" si="67"/>
        <v>5.4300000000000001E-2</v>
      </c>
      <c r="I130" s="64">
        <f t="shared" si="68"/>
        <v>18.41620626151013</v>
      </c>
      <c r="J130" s="78">
        <f t="shared" si="69"/>
        <v>17.41620626151013</v>
      </c>
      <c r="K130" s="74">
        <f t="shared" si="70"/>
        <v>8.7081031307550649</v>
      </c>
      <c r="L130" s="27">
        <f t="shared" si="71"/>
        <v>0.92400000000000004</v>
      </c>
      <c r="M130" s="30">
        <f t="shared" si="72"/>
        <v>1.0822510822510822</v>
      </c>
      <c r="N130" s="76">
        <f t="shared" si="73"/>
        <v>8.2251082251082241E-2</v>
      </c>
      <c r="O130" s="72">
        <f t="shared" si="74"/>
        <v>4.1125541125541121E-2</v>
      </c>
      <c r="Q130" s="27">
        <f t="shared" si="75"/>
        <v>2.1699999999999942E-2</v>
      </c>
      <c r="R130" s="64">
        <f>1/Q130</f>
        <v>46.082949308755886</v>
      </c>
      <c r="S130" s="78">
        <f>R130-1</f>
        <v>45.082949308755886</v>
      </c>
      <c r="T130" s="74">
        <f>S130/2</f>
        <v>22.541474654377943</v>
      </c>
    </row>
    <row r="131" spans="1:22" x14ac:dyDescent="0.25">
      <c r="B131" s="8">
        <v>4</v>
      </c>
      <c r="C131" s="9" t="s">
        <v>30</v>
      </c>
      <c r="D131" s="11" t="s">
        <v>35</v>
      </c>
      <c r="E131" s="12">
        <f>4*E128</f>
        <v>12</v>
      </c>
      <c r="F131" s="13">
        <f>F$41+E131</f>
        <v>68</v>
      </c>
      <c r="H131" s="27">
        <f t="shared" si="67"/>
        <v>3.3399999999999999E-2</v>
      </c>
      <c r="I131" s="64">
        <f t="shared" si="68"/>
        <v>29.940119760479043</v>
      </c>
      <c r="J131" s="78">
        <f t="shared" si="69"/>
        <v>28.940119760479043</v>
      </c>
      <c r="K131" s="74">
        <f t="shared" si="70"/>
        <v>14.470059880239521</v>
      </c>
      <c r="L131" s="27">
        <f t="shared" si="71"/>
        <v>0.95389999999999997</v>
      </c>
      <c r="M131" s="30">
        <f t="shared" si="72"/>
        <v>1.0483279169724291</v>
      </c>
      <c r="N131" s="76">
        <f t="shared" si="73"/>
        <v>4.8327916972429108E-2</v>
      </c>
      <c r="O131" s="72">
        <f>N131/2</f>
        <v>2.4163958486214554E-2</v>
      </c>
      <c r="Q131" s="27">
        <f t="shared" si="75"/>
        <v>1.2700000000000045E-2</v>
      </c>
      <c r="R131" s="64">
        <f>1/Q131</f>
        <v>78.740157480314679</v>
      </c>
      <c r="S131" s="78">
        <f>R131-1</f>
        <v>77.740157480314679</v>
      </c>
      <c r="T131" s="74">
        <f>S131/2</f>
        <v>38.870078740157339</v>
      </c>
    </row>
    <row r="132" spans="1:22" x14ac:dyDescent="0.25">
      <c r="B132" s="8">
        <v>5</v>
      </c>
      <c r="C132" s="9" t="s">
        <v>32</v>
      </c>
      <c r="D132" s="11" t="s">
        <v>35</v>
      </c>
      <c r="E132" s="12">
        <f>5*E128</f>
        <v>15</v>
      </c>
      <c r="F132" s="13">
        <f>F$42+E132</f>
        <v>85</v>
      </c>
      <c r="H132" s="27">
        <f t="shared" si="67"/>
        <v>2.0799999999999999E-2</v>
      </c>
      <c r="I132" s="64">
        <f t="shared" si="68"/>
        <v>48.07692307692308</v>
      </c>
      <c r="J132" s="78">
        <f t="shared" si="69"/>
        <v>47.07692307692308</v>
      </c>
      <c r="K132" s="74">
        <f t="shared" si="70"/>
        <v>23.53846153846154</v>
      </c>
      <c r="L132" s="27">
        <f t="shared" si="71"/>
        <v>0.97150000000000003</v>
      </c>
      <c r="M132" s="30">
        <f t="shared" si="72"/>
        <v>1.029336078229542</v>
      </c>
      <c r="N132" s="76">
        <f t="shared" si="73"/>
        <v>2.9336078229541984E-2</v>
      </c>
      <c r="O132" s="72">
        <f t="shared" si="74"/>
        <v>1.4668039114770992E-2</v>
      </c>
      <c r="Q132" s="27">
        <f t="shared" si="75"/>
        <v>7.6999999999999291E-3</v>
      </c>
      <c r="R132" s="66">
        <f>1/Q132</f>
        <v>129.87012987013105</v>
      </c>
      <c r="S132" s="78">
        <f>R132-1</f>
        <v>128.87012987013105</v>
      </c>
      <c r="T132" s="74">
        <f>S132/2</f>
        <v>64.435064935065526</v>
      </c>
    </row>
    <row r="133" spans="1:22" x14ac:dyDescent="0.25">
      <c r="B133" s="8">
        <v>6</v>
      </c>
      <c r="C133" s="9" t="s">
        <v>33</v>
      </c>
      <c r="D133" s="11" t="s">
        <v>35</v>
      </c>
      <c r="E133" s="12">
        <f>6*E128</f>
        <v>18</v>
      </c>
      <c r="F133" s="13">
        <f>F$43+E133</f>
        <v>102</v>
      </c>
      <c r="H133" s="27">
        <f t="shared" si="67"/>
        <v>1.3100000000000001E-2</v>
      </c>
      <c r="I133" s="64">
        <f t="shared" si="68"/>
        <v>76.33587786259541</v>
      </c>
      <c r="J133" s="78">
        <f t="shared" si="69"/>
        <v>75.33587786259541</v>
      </c>
      <c r="K133" s="74">
        <f t="shared" si="70"/>
        <v>37.667938931297705</v>
      </c>
      <c r="L133" s="27">
        <f t="shared" si="71"/>
        <v>0.98209999999999997</v>
      </c>
      <c r="M133" s="30">
        <f t="shared" si="72"/>
        <v>1.0182262498727217</v>
      </c>
      <c r="N133" s="76">
        <f t="shared" si="73"/>
        <v>1.82262498727217E-2</v>
      </c>
      <c r="O133" s="72">
        <f t="shared" si="74"/>
        <v>9.1131249363608502E-3</v>
      </c>
      <c r="Q133" s="27">
        <f t="shared" si="75"/>
        <v>4.8000000000000265E-3</v>
      </c>
      <c r="R133" s="66">
        <f>1/Q133</f>
        <v>208.33333333333218</v>
      </c>
      <c r="S133" s="78">
        <f>R133-1</f>
        <v>207.33333333333218</v>
      </c>
      <c r="T133" s="74">
        <f>S133/2</f>
        <v>103.66666666666609</v>
      </c>
    </row>
    <row r="134" spans="1:22" ht="15.75" thickBot="1" x14ac:dyDescent="0.3">
      <c r="B134" s="14">
        <v>7</v>
      </c>
      <c r="C134" s="15" t="s">
        <v>34</v>
      </c>
      <c r="D134" s="17" t="s">
        <v>35</v>
      </c>
      <c r="E134" s="18">
        <f>7*E128</f>
        <v>21</v>
      </c>
      <c r="F134" s="43">
        <f>F$44+E134</f>
        <v>119</v>
      </c>
      <c r="H134" s="33">
        <f t="shared" si="67"/>
        <v>8.3999999999999995E-3</v>
      </c>
      <c r="I134" s="67">
        <f t="shared" si="68"/>
        <v>119.04761904761905</v>
      </c>
      <c r="J134" s="79">
        <f t="shared" si="69"/>
        <v>118.04761904761905</v>
      </c>
      <c r="K134" s="75">
        <f t="shared" si="70"/>
        <v>59.023809523809526</v>
      </c>
      <c r="L134" s="33">
        <f t="shared" si="71"/>
        <v>0.98870000000000002</v>
      </c>
      <c r="M134" s="50">
        <f t="shared" si="72"/>
        <v>1.0114291493880854</v>
      </c>
      <c r="N134" s="77">
        <f t="shared" si="73"/>
        <v>1.1429149388085369E-2</v>
      </c>
      <c r="O134" s="73">
        <f t="shared" si="74"/>
        <v>5.7145746940426845E-3</v>
      </c>
      <c r="Q134" s="33">
        <f>1-G122-K122</f>
        <v>2.9000000000000137E-3</v>
      </c>
      <c r="R134" s="67">
        <f>1/Q134</f>
        <v>344.82758620689492</v>
      </c>
      <c r="S134" s="79">
        <f>R134-1</f>
        <v>343.82758620689492</v>
      </c>
      <c r="T134" s="96" t="s">
        <v>70</v>
      </c>
    </row>
    <row r="136" spans="1:22" ht="15.75" thickBot="1" x14ac:dyDescent="0.3"/>
    <row r="137" spans="1:22" ht="15.75" thickTop="1" x14ac:dyDescent="0.25">
      <c r="A137" s="44"/>
      <c r="B137" s="44"/>
      <c r="C137" s="44"/>
      <c r="D137" s="44"/>
      <c r="E137" s="44"/>
      <c r="F137" s="44"/>
      <c r="G137" s="44"/>
      <c r="H137" s="44"/>
      <c r="I137" s="44"/>
      <c r="J137" s="44"/>
      <c r="K137" s="44"/>
      <c r="L137" s="44"/>
      <c r="M137" s="44"/>
      <c r="N137" s="44"/>
      <c r="O137" s="44"/>
      <c r="P137" s="44"/>
      <c r="Q137" s="44" t="s">
        <v>61</v>
      </c>
      <c r="R137" s="44"/>
      <c r="S137" s="44"/>
      <c r="T137" s="44"/>
      <c r="U137" s="44"/>
      <c r="V137" s="44"/>
    </row>
    <row r="138" spans="1:22" x14ac:dyDescent="0.25">
      <c r="A138" s="2"/>
      <c r="B138" s="2"/>
      <c r="C138" s="2"/>
      <c r="D138" s="2"/>
      <c r="E138" s="2"/>
      <c r="F138" s="2"/>
      <c r="G138" s="2"/>
      <c r="H138" s="2"/>
      <c r="I138" s="2"/>
      <c r="J138" s="2"/>
      <c r="K138" s="2"/>
      <c r="L138" s="2"/>
      <c r="M138" s="2"/>
      <c r="N138" s="2"/>
      <c r="Q138" s="2" t="s">
        <v>62</v>
      </c>
      <c r="R138" s="2"/>
      <c r="S138" s="2"/>
      <c r="T138" s="2"/>
      <c r="U138" s="2"/>
      <c r="V138" s="2"/>
    </row>
    <row r="139" spans="1:22" ht="15.75" thickBot="1" x14ac:dyDescent="0.3">
      <c r="G139" s="82" t="s">
        <v>36</v>
      </c>
      <c r="H139" s="83"/>
      <c r="I139" s="83"/>
      <c r="J139" s="83"/>
      <c r="K139" s="82" t="s">
        <v>41</v>
      </c>
      <c r="L139" s="83"/>
      <c r="M139" s="83"/>
      <c r="N139" s="83"/>
      <c r="O139" s="83"/>
      <c r="P139" s="83"/>
      <c r="Q139" s="82" t="s">
        <v>23</v>
      </c>
      <c r="R139" s="83"/>
      <c r="S139" s="83"/>
      <c r="T139" s="82" t="s">
        <v>21</v>
      </c>
    </row>
    <row r="140" spans="1:22" x14ac:dyDescent="0.25">
      <c r="A140" s="21" t="s">
        <v>1</v>
      </c>
      <c r="B140" s="36" t="s">
        <v>17</v>
      </c>
      <c r="C140" s="3" t="s">
        <v>24</v>
      </c>
      <c r="D140" s="37" t="s">
        <v>26</v>
      </c>
      <c r="E140" s="39"/>
      <c r="F140" s="59"/>
      <c r="G140" s="45" t="s">
        <v>7</v>
      </c>
      <c r="H140" s="46"/>
      <c r="I140" s="46"/>
      <c r="J140" s="47"/>
      <c r="K140" s="48" t="s">
        <v>9</v>
      </c>
      <c r="L140" s="46"/>
      <c r="M140" s="46"/>
      <c r="N140" s="49"/>
      <c r="O140" s="23"/>
      <c r="Q140" s="45" t="s">
        <v>59</v>
      </c>
      <c r="R140" s="46"/>
      <c r="S140" s="47"/>
      <c r="T140" s="48" t="s">
        <v>60</v>
      </c>
      <c r="U140" s="46"/>
      <c r="V140" s="49"/>
    </row>
    <row r="141" spans="1:22" x14ac:dyDescent="0.25">
      <c r="A141" s="21" t="s">
        <v>68</v>
      </c>
      <c r="B141" s="20" t="s">
        <v>18</v>
      </c>
      <c r="C141" s="4" t="s">
        <v>25</v>
      </c>
      <c r="D141" s="38" t="s">
        <v>27</v>
      </c>
      <c r="E141" s="40"/>
      <c r="F141" s="60"/>
      <c r="G141" s="20" t="s">
        <v>4</v>
      </c>
      <c r="H141" s="5" t="s">
        <v>16</v>
      </c>
      <c r="I141" s="5" t="s">
        <v>5</v>
      </c>
      <c r="J141" s="5" t="s">
        <v>3</v>
      </c>
      <c r="K141" s="54" t="s">
        <v>4</v>
      </c>
      <c r="L141" s="5" t="s">
        <v>16</v>
      </c>
      <c r="M141" s="5" t="s">
        <v>5</v>
      </c>
      <c r="N141" s="53" t="s">
        <v>3</v>
      </c>
      <c r="O141" s="23"/>
      <c r="Q141" s="26" t="s">
        <v>4</v>
      </c>
      <c r="R141" s="5" t="s">
        <v>5</v>
      </c>
      <c r="S141" s="6" t="s">
        <v>3</v>
      </c>
      <c r="T141" s="5" t="s">
        <v>4</v>
      </c>
      <c r="U141" s="5" t="s">
        <v>5</v>
      </c>
      <c r="V141" s="7" t="s">
        <v>3</v>
      </c>
    </row>
    <row r="142" spans="1:22" x14ac:dyDescent="0.25">
      <c r="B142" s="8">
        <v>1</v>
      </c>
      <c r="C142" s="9" t="s">
        <v>28</v>
      </c>
      <c r="D142" s="10" t="s">
        <v>35</v>
      </c>
      <c r="E142" s="42">
        <v>4</v>
      </c>
      <c r="F142" s="10">
        <f>F$38+E142</f>
        <v>18</v>
      </c>
      <c r="G142" s="27">
        <v>9.7199999999999995E-2</v>
      </c>
      <c r="H142" s="22">
        <f>G142/(G142+K142)</f>
        <v>0.10360264335962481</v>
      </c>
      <c r="I142" s="30">
        <f>1/H142</f>
        <v>9.6522633744855977</v>
      </c>
      <c r="J142" s="78">
        <f>I142-1</f>
        <v>8.6522633744855977</v>
      </c>
      <c r="K142" s="41">
        <v>0.84099999999999997</v>
      </c>
      <c r="L142" s="22">
        <f>K142/(G142+K142)</f>
        <v>0.89639735664037523</v>
      </c>
      <c r="M142" s="30">
        <f>1/L142</f>
        <v>1.1155766944114149</v>
      </c>
      <c r="N142" s="72">
        <f>M142-1</f>
        <v>0.11557669441141494</v>
      </c>
      <c r="O142" s="23"/>
      <c r="Q142" s="80">
        <f>G142+$Q154/2</f>
        <v>0.12810000000000005</v>
      </c>
      <c r="R142" s="30">
        <f>1/Q142</f>
        <v>7.806401249024197</v>
      </c>
      <c r="S142" s="89">
        <f>(T142*2)-1</f>
        <v>0.74380000000000002</v>
      </c>
      <c r="T142" s="61">
        <f>K142+$Q154/2</f>
        <v>0.87190000000000001</v>
      </c>
      <c r="U142" s="30">
        <f>1/T142</f>
        <v>1.1469205184080744</v>
      </c>
      <c r="V142" s="91">
        <f>(Q142*2)-1</f>
        <v>-0.74379999999999991</v>
      </c>
    </row>
    <row r="143" spans="1:22" x14ac:dyDescent="0.25">
      <c r="A143" s="21"/>
      <c r="B143" s="8">
        <v>2</v>
      </c>
      <c r="C143" s="9" t="s">
        <v>29</v>
      </c>
      <c r="D143" s="10" t="s">
        <v>35</v>
      </c>
      <c r="E143" s="12">
        <f>2*E142</f>
        <v>8</v>
      </c>
      <c r="F143" s="10">
        <f>F$39+E143</f>
        <v>36</v>
      </c>
      <c r="G143" s="27">
        <v>3.8899999999999997E-2</v>
      </c>
      <c r="H143" s="24">
        <f t="shared" ref="H143:H148" si="76">G143/(G143+K143)</f>
        <v>3.9766918830505003E-2</v>
      </c>
      <c r="I143" s="64">
        <f t="shared" ref="I143:I147" si="77">1/H143</f>
        <v>25.14652956298201</v>
      </c>
      <c r="J143" s="78">
        <f t="shared" ref="J143:J148" si="78">I143-1</f>
        <v>24.14652956298201</v>
      </c>
      <c r="K143" s="25">
        <v>0.93930000000000002</v>
      </c>
      <c r="L143" s="22">
        <f t="shared" ref="L143:L148" si="79">K143/(G143+K143)</f>
        <v>0.96023308116949491</v>
      </c>
      <c r="M143" s="30">
        <f t="shared" ref="M143:M148" si="80">1/L143</f>
        <v>1.041413818801235</v>
      </c>
      <c r="N143" s="72">
        <f t="shared" ref="N143:N148" si="81">M143-1</f>
        <v>4.1413818801234958E-2</v>
      </c>
      <c r="O143" s="23"/>
      <c r="Q143" s="80">
        <f>G143+$Q155/2</f>
        <v>4.9799999999999962E-2</v>
      </c>
      <c r="R143" s="64">
        <f t="shared" ref="R143:R148" si="82">1/Q143</f>
        <v>20.080321285140577</v>
      </c>
      <c r="S143" s="89">
        <f t="shared" ref="S143:S148" si="83">(T143*2)-1</f>
        <v>0.90039999999999987</v>
      </c>
      <c r="T143" s="61">
        <f>K143+$Q155/2</f>
        <v>0.95019999999999993</v>
      </c>
      <c r="U143" s="30">
        <f t="shared" ref="U143:U148" si="84">1/T143</f>
        <v>1.0524100189433805</v>
      </c>
      <c r="V143" s="92">
        <f t="shared" ref="V143:V148" si="85">(Q143*2)-1</f>
        <v>-0.90040000000000009</v>
      </c>
    </row>
    <row r="144" spans="1:22" x14ac:dyDescent="0.25">
      <c r="A144" s="21"/>
      <c r="B144" s="8">
        <v>3</v>
      </c>
      <c r="C144" s="9" t="s">
        <v>31</v>
      </c>
      <c r="D144" s="10" t="s">
        <v>35</v>
      </c>
      <c r="E144" s="12">
        <f>3*E142</f>
        <v>12</v>
      </c>
      <c r="F144" s="10">
        <f>F$40+E144</f>
        <v>54</v>
      </c>
      <c r="G144" s="27">
        <v>1.66E-2</v>
      </c>
      <c r="H144" s="24">
        <f t="shared" si="76"/>
        <v>1.6747376916868444E-2</v>
      </c>
      <c r="I144" s="64">
        <f t="shared" si="77"/>
        <v>59.710843373493972</v>
      </c>
      <c r="J144" s="78">
        <f t="shared" si="78"/>
        <v>58.710843373493972</v>
      </c>
      <c r="K144" s="25">
        <v>0.97460000000000002</v>
      </c>
      <c r="L144" s="22">
        <f t="shared" si="79"/>
        <v>0.98325262308313166</v>
      </c>
      <c r="M144" s="30">
        <f>1/L144</f>
        <v>1.0170326287707776</v>
      </c>
      <c r="N144" s="72">
        <f t="shared" si="81"/>
        <v>1.7032628770777603E-2</v>
      </c>
      <c r="O144" s="23"/>
      <c r="Q144" s="80">
        <f>G144+$Q156/2</f>
        <v>2.1000000000000015E-2</v>
      </c>
      <c r="R144" s="64">
        <f>1/Q144</f>
        <v>47.619047619047585</v>
      </c>
      <c r="S144" s="89">
        <f t="shared" si="83"/>
        <v>0.95800000000000018</v>
      </c>
      <c r="T144" s="61">
        <f>K144+$Q156/2</f>
        <v>0.97900000000000009</v>
      </c>
      <c r="U144" s="30">
        <f t="shared" si="84"/>
        <v>1.0214504596527068</v>
      </c>
      <c r="V144" s="92">
        <f t="shared" si="85"/>
        <v>-0.95799999999999996</v>
      </c>
    </row>
    <row r="145" spans="2:22" x14ac:dyDescent="0.25">
      <c r="B145" s="8">
        <v>4</v>
      </c>
      <c r="C145" s="9" t="s">
        <v>30</v>
      </c>
      <c r="D145" s="10" t="s">
        <v>35</v>
      </c>
      <c r="E145" s="12">
        <f>4*E142</f>
        <v>16</v>
      </c>
      <c r="F145" s="10">
        <f>F$41+E145</f>
        <v>72</v>
      </c>
      <c r="G145" s="27">
        <v>7.3000000000000001E-3</v>
      </c>
      <c r="H145" s="24">
        <f t="shared" si="76"/>
        <v>7.327845814093556E-3</v>
      </c>
      <c r="I145" s="66">
        <f t="shared" si="77"/>
        <v>136.46575342465752</v>
      </c>
      <c r="J145" s="78">
        <f t="shared" si="78"/>
        <v>135.46575342465752</v>
      </c>
      <c r="K145" s="25">
        <v>0.9889</v>
      </c>
      <c r="L145" s="22">
        <f t="shared" si="79"/>
        <v>0.99267215418590649</v>
      </c>
      <c r="M145" s="30">
        <f t="shared" si="80"/>
        <v>1.0073819395287693</v>
      </c>
      <c r="N145" s="72">
        <f t="shared" si="81"/>
        <v>7.3819395287693101E-3</v>
      </c>
      <c r="O145" s="23"/>
      <c r="Q145" s="80">
        <f>G145+$Q157/2</f>
        <v>9.2000000000000137E-3</v>
      </c>
      <c r="R145" s="66">
        <f t="shared" si="82"/>
        <v>108.69565217391288</v>
      </c>
      <c r="S145" s="89">
        <f t="shared" si="83"/>
        <v>0.98160000000000003</v>
      </c>
      <c r="T145" s="61">
        <f>K145+$Q157/2</f>
        <v>0.99080000000000001</v>
      </c>
      <c r="U145" s="30">
        <f>1/T145</f>
        <v>1.0092854259184498</v>
      </c>
      <c r="V145" s="92">
        <f t="shared" si="85"/>
        <v>-0.98160000000000003</v>
      </c>
    </row>
    <row r="146" spans="2:22" x14ac:dyDescent="0.25">
      <c r="B146" s="8">
        <v>5</v>
      </c>
      <c r="C146" s="9" t="s">
        <v>32</v>
      </c>
      <c r="D146" s="10" t="s">
        <v>35</v>
      </c>
      <c r="E146" s="12">
        <f>5*E142</f>
        <v>20</v>
      </c>
      <c r="F146" s="10">
        <f>F$42+E146</f>
        <v>90</v>
      </c>
      <c r="G146" s="27">
        <v>3.3E-3</v>
      </c>
      <c r="H146" s="24">
        <f t="shared" si="76"/>
        <v>3.3052884615384615E-3</v>
      </c>
      <c r="I146" s="66">
        <f t="shared" si="77"/>
        <v>302.54545454545456</v>
      </c>
      <c r="J146" s="78">
        <f t="shared" si="78"/>
        <v>301.54545454545456</v>
      </c>
      <c r="K146" s="25">
        <v>0.99509999999999998</v>
      </c>
      <c r="L146" s="22">
        <f t="shared" si="79"/>
        <v>0.99669471153846156</v>
      </c>
      <c r="M146" s="30">
        <f t="shared" si="80"/>
        <v>1.0033162496231534</v>
      </c>
      <c r="N146" s="72">
        <f t="shared" si="81"/>
        <v>3.3162496231533556E-3</v>
      </c>
      <c r="O146" s="23"/>
      <c r="Q146" s="80">
        <f>G146+$Q158/2</f>
        <v>4.1000000000000229E-3</v>
      </c>
      <c r="R146" s="66">
        <f t="shared" si="82"/>
        <v>243.90243902438888</v>
      </c>
      <c r="S146" s="89">
        <f t="shared" si="83"/>
        <v>0.99180000000000001</v>
      </c>
      <c r="T146" s="61">
        <f>K146+$Q158/2</f>
        <v>0.99590000000000001</v>
      </c>
      <c r="U146" s="30">
        <f t="shared" si="84"/>
        <v>1.0041168792047395</v>
      </c>
      <c r="V146" s="92">
        <f t="shared" si="85"/>
        <v>-0.9917999999999999</v>
      </c>
    </row>
    <row r="147" spans="2:22" x14ac:dyDescent="0.25">
      <c r="B147" s="8">
        <v>6</v>
      </c>
      <c r="C147" s="9" t="s">
        <v>33</v>
      </c>
      <c r="D147" s="10" t="s">
        <v>35</v>
      </c>
      <c r="E147" s="12">
        <f>6*E142</f>
        <v>24</v>
      </c>
      <c r="F147" s="10">
        <f>F$43+E147</f>
        <v>108</v>
      </c>
      <c r="G147" s="27">
        <v>1.5E-3</v>
      </c>
      <c r="H147" s="24">
        <f t="shared" si="76"/>
        <v>1.5010507355148605E-3</v>
      </c>
      <c r="I147" s="66">
        <f t="shared" si="77"/>
        <v>666.19999999999993</v>
      </c>
      <c r="J147" s="78">
        <f t="shared" si="78"/>
        <v>665.19999999999993</v>
      </c>
      <c r="K147" s="25">
        <v>0.99780000000000002</v>
      </c>
      <c r="L147" s="22">
        <f t="shared" si="79"/>
        <v>0.99849894926448524</v>
      </c>
      <c r="M147" s="30">
        <f t="shared" si="80"/>
        <v>1.0015033072760071</v>
      </c>
      <c r="N147" s="72">
        <f t="shared" si="81"/>
        <v>1.5033072760071153E-3</v>
      </c>
      <c r="O147" s="23"/>
      <c r="Q147" s="80">
        <f>G147+$Q159/2</f>
        <v>1.850000000000017E-3</v>
      </c>
      <c r="R147" s="66">
        <f t="shared" si="82"/>
        <v>540.54054054053563</v>
      </c>
      <c r="S147" s="89">
        <f t="shared" si="83"/>
        <v>0.99630000000000019</v>
      </c>
      <c r="T147" s="61">
        <f>K147+$Q159/2</f>
        <v>0.99815000000000009</v>
      </c>
      <c r="U147" s="30">
        <f t="shared" si="84"/>
        <v>1.00185342884336</v>
      </c>
      <c r="V147" s="92">
        <f t="shared" si="85"/>
        <v>-0.99629999999999996</v>
      </c>
    </row>
    <row r="148" spans="2:22" ht="15.75" thickBot="1" x14ac:dyDescent="0.3">
      <c r="B148" s="14">
        <v>7</v>
      </c>
      <c r="C148" s="15" t="s">
        <v>34</v>
      </c>
      <c r="D148" s="16" t="s">
        <v>35</v>
      </c>
      <c r="E148" s="18">
        <f>7*E142</f>
        <v>28</v>
      </c>
      <c r="F148" s="43">
        <f>F$44+E148</f>
        <v>126</v>
      </c>
      <c r="G148" s="33">
        <v>6.9999999999999999E-4</v>
      </c>
      <c r="H148" s="31">
        <f t="shared" si="76"/>
        <v>7.0021006301890568E-4</v>
      </c>
      <c r="I148" s="67">
        <f>1/H148</f>
        <v>1428.1428571428571</v>
      </c>
      <c r="J148" s="79">
        <f t="shared" si="78"/>
        <v>1427.1428571428571</v>
      </c>
      <c r="K148" s="32">
        <v>0.999</v>
      </c>
      <c r="L148" s="31">
        <f t="shared" si="79"/>
        <v>0.9992997899369811</v>
      </c>
      <c r="M148" s="50">
        <f t="shared" si="80"/>
        <v>1.0007007007007007</v>
      </c>
      <c r="N148" s="73">
        <f t="shared" si="81"/>
        <v>7.0070070070071822E-4</v>
      </c>
      <c r="O148" s="23"/>
      <c r="Q148" s="81">
        <f>G148+$Q160/2</f>
        <v>8.4999999999998347E-4</v>
      </c>
      <c r="R148" s="67">
        <f t="shared" si="82"/>
        <v>1176.4705882353169</v>
      </c>
      <c r="S148" s="90">
        <f t="shared" si="83"/>
        <v>0.99829999999999997</v>
      </c>
      <c r="T148" s="62">
        <f>K148+$Q160/2</f>
        <v>0.99914999999999998</v>
      </c>
      <c r="U148" s="50">
        <f t="shared" si="84"/>
        <v>1.0008507231146475</v>
      </c>
      <c r="V148" s="93">
        <f t="shared" si="85"/>
        <v>-0.99830000000000008</v>
      </c>
    </row>
    <row r="151" spans="2:22" ht="15.75" thickBot="1" x14ac:dyDescent="0.3">
      <c r="H151" s="82" t="s">
        <v>22</v>
      </c>
      <c r="I151" s="83"/>
      <c r="J151" s="83"/>
      <c r="K151" s="83"/>
      <c r="L151" s="82" t="s">
        <v>37</v>
      </c>
      <c r="M151" s="83"/>
      <c r="N151" s="83"/>
      <c r="O151" s="83"/>
      <c r="P151" s="83"/>
      <c r="Q151" s="82" t="s">
        <v>38</v>
      </c>
    </row>
    <row r="152" spans="2:22" x14ac:dyDescent="0.25">
      <c r="B152" s="36" t="s">
        <v>17</v>
      </c>
      <c r="C152" s="3" t="s">
        <v>24</v>
      </c>
      <c r="D152" s="37" t="s">
        <v>26</v>
      </c>
      <c r="E152" s="39"/>
      <c r="F152" s="59"/>
      <c r="H152" s="45" t="s">
        <v>39</v>
      </c>
      <c r="I152" s="46"/>
      <c r="J152" s="46"/>
      <c r="K152" s="49"/>
      <c r="L152" s="45" t="s">
        <v>40</v>
      </c>
      <c r="M152" s="46"/>
      <c r="N152" s="46"/>
      <c r="O152" s="49"/>
      <c r="Q152" s="45" t="s">
        <v>8</v>
      </c>
      <c r="R152" s="46"/>
      <c r="S152" s="46"/>
      <c r="T152" s="49"/>
    </row>
    <row r="153" spans="2:22" x14ac:dyDescent="0.25">
      <c r="B153" s="20" t="s">
        <v>18</v>
      </c>
      <c r="C153" s="4" t="s">
        <v>25</v>
      </c>
      <c r="D153" s="38" t="s">
        <v>27</v>
      </c>
      <c r="E153" s="40"/>
      <c r="F153" s="60"/>
      <c r="H153" s="20" t="s">
        <v>4</v>
      </c>
      <c r="I153" s="5" t="s">
        <v>5</v>
      </c>
      <c r="J153" s="5" t="s">
        <v>3</v>
      </c>
      <c r="K153" s="53" t="s">
        <v>54</v>
      </c>
      <c r="L153" s="20" t="s">
        <v>4</v>
      </c>
      <c r="M153" s="5" t="s">
        <v>5</v>
      </c>
      <c r="N153" s="5" t="s">
        <v>3</v>
      </c>
      <c r="O153" s="53" t="s">
        <v>54</v>
      </c>
      <c r="Q153" s="20" t="s">
        <v>4</v>
      </c>
      <c r="R153" s="5" t="s">
        <v>5</v>
      </c>
      <c r="S153" s="5" t="s">
        <v>3</v>
      </c>
      <c r="T153" s="53" t="s">
        <v>54</v>
      </c>
    </row>
    <row r="154" spans="2:22" x14ac:dyDescent="0.25">
      <c r="B154" s="8">
        <v>1</v>
      </c>
      <c r="C154" s="9" t="s">
        <v>28</v>
      </c>
      <c r="D154" s="11" t="s">
        <v>35</v>
      </c>
      <c r="E154" s="42">
        <f>E142</f>
        <v>4</v>
      </c>
      <c r="F154" s="13">
        <f>F$38+E154</f>
        <v>18</v>
      </c>
      <c r="H154" s="55">
        <f>G142</f>
        <v>9.7199999999999995E-2</v>
      </c>
      <c r="I154" s="64">
        <f>1/H154</f>
        <v>10.2880658436214</v>
      </c>
      <c r="J154" s="78">
        <f>I154-1</f>
        <v>9.2880658436213999</v>
      </c>
      <c r="K154" s="72">
        <f>J154/2</f>
        <v>4.6440329218106999</v>
      </c>
      <c r="L154" s="55">
        <f>K142</f>
        <v>0.84099999999999997</v>
      </c>
      <c r="M154" s="30">
        <f>1/L154</f>
        <v>1.1890606420927468</v>
      </c>
      <c r="N154" s="76">
        <f>M154-1</f>
        <v>0.18906064209274676</v>
      </c>
      <c r="O154" s="72">
        <f>N154/2</f>
        <v>9.4530321046373378E-2</v>
      </c>
      <c r="Q154" s="27">
        <f>1-G142-K142</f>
        <v>6.1800000000000077E-2</v>
      </c>
      <c r="R154" s="64">
        <f>1/Q154</f>
        <v>16.181229773462764</v>
      </c>
      <c r="S154" s="78">
        <f>R154-1</f>
        <v>15.181229773462764</v>
      </c>
      <c r="T154" s="74">
        <f>S154/2</f>
        <v>7.5906148867313821</v>
      </c>
    </row>
    <row r="155" spans="2:22" x14ac:dyDescent="0.25">
      <c r="B155" s="8">
        <v>2</v>
      </c>
      <c r="C155" s="9" t="s">
        <v>29</v>
      </c>
      <c r="D155" s="11" t="s">
        <v>35</v>
      </c>
      <c r="E155" s="12">
        <f>2*E154</f>
        <v>8</v>
      </c>
      <c r="F155" s="13">
        <f>F$39+E155</f>
        <v>36</v>
      </c>
      <c r="H155" s="27">
        <f t="shared" ref="H155:H160" si="86">G143</f>
        <v>3.8899999999999997E-2</v>
      </c>
      <c r="I155" s="64">
        <f t="shared" ref="I155:I160" si="87">1/H155</f>
        <v>25.706940874035993</v>
      </c>
      <c r="J155" s="78">
        <f t="shared" ref="J155:J160" si="88">I155-1</f>
        <v>24.706940874035993</v>
      </c>
      <c r="K155" s="72">
        <f t="shared" ref="K155:K160" si="89">J155/2</f>
        <v>12.353470437017997</v>
      </c>
      <c r="L155" s="27">
        <f t="shared" ref="L155:L160" si="90">K143</f>
        <v>0.93930000000000002</v>
      </c>
      <c r="M155" s="30">
        <f t="shared" ref="M155:M160" si="91">1/L155</f>
        <v>1.0646225912913871</v>
      </c>
      <c r="N155" s="76">
        <f t="shared" ref="N155:N160" si="92">M155-1</f>
        <v>6.4622591291387144E-2</v>
      </c>
      <c r="O155" s="72">
        <f t="shared" ref="O155:O160" si="93">N155/2</f>
        <v>3.2311295645693572E-2</v>
      </c>
      <c r="Q155" s="27">
        <f t="shared" ref="Q155:Q159" si="94">1-G143-K143</f>
        <v>2.1799999999999931E-2</v>
      </c>
      <c r="R155" s="64">
        <f>1/Q155</f>
        <v>45.871559633027672</v>
      </c>
      <c r="S155" s="78">
        <f>R155-1</f>
        <v>44.871559633027672</v>
      </c>
      <c r="T155" s="74">
        <f>S155/2</f>
        <v>22.435779816513836</v>
      </c>
    </row>
    <row r="156" spans="2:22" x14ac:dyDescent="0.25">
      <c r="B156" s="8">
        <v>3</v>
      </c>
      <c r="C156" s="9" t="s">
        <v>31</v>
      </c>
      <c r="D156" s="11" t="s">
        <v>35</v>
      </c>
      <c r="E156" s="12">
        <f>3*E154</f>
        <v>12</v>
      </c>
      <c r="F156" s="13">
        <f>F$40+E156</f>
        <v>54</v>
      </c>
      <c r="H156" s="27">
        <f t="shared" si="86"/>
        <v>1.66E-2</v>
      </c>
      <c r="I156" s="64">
        <f t="shared" si="87"/>
        <v>60.240963855421683</v>
      </c>
      <c r="J156" s="78">
        <f t="shared" si="88"/>
        <v>59.240963855421683</v>
      </c>
      <c r="K156" s="72">
        <f t="shared" si="89"/>
        <v>29.620481927710841</v>
      </c>
      <c r="L156" s="27">
        <f t="shared" si="90"/>
        <v>0.97460000000000002</v>
      </c>
      <c r="M156" s="30">
        <f t="shared" si="91"/>
        <v>1.0260619741432382</v>
      </c>
      <c r="N156" s="76">
        <f t="shared" si="92"/>
        <v>2.6061974143238187E-2</v>
      </c>
      <c r="O156" s="72">
        <f t="shared" si="93"/>
        <v>1.3030987071619093E-2</v>
      </c>
      <c r="Q156" s="27">
        <f t="shared" si="94"/>
        <v>8.80000000000003E-3</v>
      </c>
      <c r="R156" s="66">
        <f>1/Q156</f>
        <v>113.63636363636324</v>
      </c>
      <c r="S156" s="78">
        <f>R156-1</f>
        <v>112.63636363636324</v>
      </c>
      <c r="T156" s="74">
        <f>S156/2</f>
        <v>56.318181818181621</v>
      </c>
    </row>
    <row r="157" spans="2:22" x14ac:dyDescent="0.25">
      <c r="B157" s="8">
        <v>4</v>
      </c>
      <c r="C157" s="9" t="s">
        <v>30</v>
      </c>
      <c r="D157" s="11" t="s">
        <v>35</v>
      </c>
      <c r="E157" s="12">
        <f>4*E154</f>
        <v>16</v>
      </c>
      <c r="F157" s="13">
        <f>F$41+E157</f>
        <v>72</v>
      </c>
      <c r="H157" s="27">
        <f t="shared" si="86"/>
        <v>7.3000000000000001E-3</v>
      </c>
      <c r="I157" s="66">
        <f t="shared" si="87"/>
        <v>136.98630136986301</v>
      </c>
      <c r="J157" s="78">
        <f t="shared" si="88"/>
        <v>135.98630136986301</v>
      </c>
      <c r="K157" s="74">
        <f t="shared" si="89"/>
        <v>67.993150684931507</v>
      </c>
      <c r="L157" s="27">
        <f t="shared" si="90"/>
        <v>0.9889</v>
      </c>
      <c r="M157" s="30">
        <f t="shared" si="91"/>
        <v>1.0112245929821013</v>
      </c>
      <c r="N157" s="76">
        <f t="shared" si="92"/>
        <v>1.1224592982101322E-2</v>
      </c>
      <c r="O157" s="72">
        <f t="shared" si="93"/>
        <v>5.6122964910506612E-3</v>
      </c>
      <c r="Q157" s="27">
        <f t="shared" si="94"/>
        <v>3.8000000000000256E-3</v>
      </c>
      <c r="R157" s="66">
        <f>1/Q157</f>
        <v>263.15789473684032</v>
      </c>
      <c r="S157" s="78">
        <f>R157-1</f>
        <v>262.15789473684032</v>
      </c>
      <c r="T157" s="74">
        <f>S157/2</f>
        <v>131.07894736842016</v>
      </c>
    </row>
    <row r="158" spans="2:22" x14ac:dyDescent="0.25">
      <c r="B158" s="8">
        <v>5</v>
      </c>
      <c r="C158" s="9" t="s">
        <v>32</v>
      </c>
      <c r="D158" s="11" t="s">
        <v>35</v>
      </c>
      <c r="E158" s="12">
        <f>5*E154</f>
        <v>20</v>
      </c>
      <c r="F158" s="13">
        <f>F$42+E158</f>
        <v>90</v>
      </c>
      <c r="H158" s="27">
        <f t="shared" si="86"/>
        <v>3.3E-3</v>
      </c>
      <c r="I158" s="66">
        <f t="shared" si="87"/>
        <v>303.03030303030306</v>
      </c>
      <c r="J158" s="78">
        <f t="shared" si="88"/>
        <v>302.03030303030306</v>
      </c>
      <c r="K158" s="95" t="s">
        <v>70</v>
      </c>
      <c r="L158" s="27">
        <f t="shared" si="90"/>
        <v>0.99509999999999998</v>
      </c>
      <c r="M158" s="30">
        <f t="shared" si="91"/>
        <v>1.0049241282283188</v>
      </c>
      <c r="N158" s="76">
        <f t="shared" si="92"/>
        <v>4.9241282283187804E-3</v>
      </c>
      <c r="O158" s="95" t="s">
        <v>70</v>
      </c>
      <c r="Q158" s="27">
        <f t="shared" si="94"/>
        <v>1.6000000000000458E-3</v>
      </c>
      <c r="R158" s="66">
        <f>1/Q158</f>
        <v>624.99999999998215</v>
      </c>
      <c r="S158" s="78">
        <f>R158-1</f>
        <v>623.99999999998215</v>
      </c>
      <c r="T158" s="95" t="s">
        <v>70</v>
      </c>
    </row>
    <row r="159" spans="2:22" x14ac:dyDescent="0.25">
      <c r="B159" s="8">
        <v>6</v>
      </c>
      <c r="C159" s="9" t="s">
        <v>33</v>
      </c>
      <c r="D159" s="11" t="s">
        <v>35</v>
      </c>
      <c r="E159" s="12">
        <f>6*E154</f>
        <v>24</v>
      </c>
      <c r="F159" s="13">
        <f>F$43+E159</f>
        <v>108</v>
      </c>
      <c r="H159" s="27">
        <f t="shared" si="86"/>
        <v>1.5E-3</v>
      </c>
      <c r="I159" s="66">
        <f t="shared" si="87"/>
        <v>666.66666666666663</v>
      </c>
      <c r="J159" s="78">
        <f t="shared" si="88"/>
        <v>665.66666666666663</v>
      </c>
      <c r="K159" s="95" t="s">
        <v>70</v>
      </c>
      <c r="L159" s="27">
        <f t="shared" si="90"/>
        <v>0.99780000000000002</v>
      </c>
      <c r="M159" s="30">
        <f t="shared" si="91"/>
        <v>1.0022048506714771</v>
      </c>
      <c r="N159" s="76">
        <f t="shared" si="92"/>
        <v>2.2048506714771321E-3</v>
      </c>
      <c r="O159" s="95" t="s">
        <v>70</v>
      </c>
      <c r="Q159" s="27">
        <f t="shared" si="94"/>
        <v>7.0000000000003393E-4</v>
      </c>
      <c r="R159" s="66">
        <f>1/Q159</f>
        <v>1428.5714285713593</v>
      </c>
      <c r="S159" s="78">
        <f>R159-1</f>
        <v>1427.5714285713593</v>
      </c>
      <c r="T159" s="95" t="s">
        <v>70</v>
      </c>
    </row>
    <row r="160" spans="2:22" ht="15.75" thickBot="1" x14ac:dyDescent="0.3">
      <c r="B160" s="14">
        <v>7</v>
      </c>
      <c r="C160" s="15" t="s">
        <v>34</v>
      </c>
      <c r="D160" s="17" t="s">
        <v>35</v>
      </c>
      <c r="E160" s="18">
        <f>7*E154</f>
        <v>28</v>
      </c>
      <c r="F160" s="43">
        <f>F$44+E160</f>
        <v>126</v>
      </c>
      <c r="H160" s="33">
        <f t="shared" si="86"/>
        <v>6.9999999999999999E-4</v>
      </c>
      <c r="I160" s="67">
        <f t="shared" si="87"/>
        <v>1428.5714285714287</v>
      </c>
      <c r="J160" s="79">
        <f t="shared" si="88"/>
        <v>1427.5714285714287</v>
      </c>
      <c r="K160" s="96" t="s">
        <v>70</v>
      </c>
      <c r="L160" s="33">
        <f t="shared" si="90"/>
        <v>0.999</v>
      </c>
      <c r="M160" s="50">
        <f t="shared" si="91"/>
        <v>1.0010010010010011</v>
      </c>
      <c r="N160" s="77">
        <f t="shared" si="92"/>
        <v>1.0010010010010895E-3</v>
      </c>
      <c r="O160" s="96" t="s">
        <v>70</v>
      </c>
      <c r="Q160" s="33">
        <f>1-G148-K148</f>
        <v>2.9999999999996696E-4</v>
      </c>
      <c r="R160" s="67">
        <f>1/Q160</f>
        <v>3333.3333333337005</v>
      </c>
      <c r="S160" s="79">
        <f>R160-1</f>
        <v>3332.3333333337005</v>
      </c>
      <c r="T160" s="96" t="s">
        <v>70</v>
      </c>
    </row>
    <row r="162" spans="1:22" ht="15.75" thickBot="1" x14ac:dyDescent="0.3"/>
    <row r="163" spans="1:22" ht="15.75" thickTop="1" x14ac:dyDescent="0.25">
      <c r="A163" s="44"/>
      <c r="B163" s="44"/>
      <c r="C163" s="44"/>
      <c r="D163" s="44"/>
      <c r="E163" s="44"/>
      <c r="F163" s="44"/>
      <c r="G163" s="44"/>
      <c r="H163" s="44"/>
      <c r="I163" s="44"/>
      <c r="J163" s="44"/>
      <c r="K163" s="44"/>
      <c r="L163" s="44"/>
      <c r="M163" s="44"/>
      <c r="N163" s="44"/>
      <c r="O163" s="44"/>
      <c r="P163" s="44"/>
      <c r="Q163" s="44" t="s">
        <v>61</v>
      </c>
      <c r="R163" s="44"/>
      <c r="S163" s="44"/>
      <c r="T163" s="44"/>
      <c r="U163" s="44"/>
      <c r="V163" s="44"/>
    </row>
    <row r="164" spans="1:22" x14ac:dyDescent="0.25">
      <c r="A164" s="2"/>
      <c r="B164" s="2"/>
      <c r="C164" s="2"/>
      <c r="D164" s="2"/>
      <c r="E164" s="2"/>
      <c r="F164" s="2"/>
      <c r="G164" s="2"/>
      <c r="H164" s="2"/>
      <c r="I164" s="2"/>
      <c r="J164" s="2"/>
      <c r="K164" s="2"/>
      <c r="L164" s="2"/>
      <c r="M164" s="2"/>
      <c r="N164" s="2"/>
      <c r="Q164" s="2" t="s">
        <v>62</v>
      </c>
      <c r="R164" s="2"/>
      <c r="S164" s="2"/>
      <c r="T164" s="2"/>
      <c r="U164" s="2"/>
      <c r="V164" s="2"/>
    </row>
    <row r="165" spans="1:22" ht="15.75" thickBot="1" x14ac:dyDescent="0.3">
      <c r="G165" s="82" t="s">
        <v>36</v>
      </c>
      <c r="H165" s="83"/>
      <c r="I165" s="83"/>
      <c r="J165" s="83"/>
      <c r="K165" s="82" t="s">
        <v>41</v>
      </c>
      <c r="L165" s="83"/>
      <c r="M165" s="83"/>
      <c r="N165" s="83"/>
      <c r="O165" s="83"/>
      <c r="P165" s="83"/>
      <c r="Q165" s="82" t="s">
        <v>23</v>
      </c>
      <c r="R165" s="83"/>
      <c r="S165" s="83"/>
      <c r="T165" s="82" t="s">
        <v>21</v>
      </c>
    </row>
    <row r="166" spans="1:22" x14ac:dyDescent="0.25">
      <c r="A166" s="21" t="s">
        <v>1</v>
      </c>
      <c r="B166" s="36" t="s">
        <v>17</v>
      </c>
      <c r="C166" s="3" t="s">
        <v>24</v>
      </c>
      <c r="D166" s="37" t="s">
        <v>26</v>
      </c>
      <c r="E166" s="39"/>
      <c r="F166" s="59"/>
      <c r="G166" s="45" t="s">
        <v>7</v>
      </c>
      <c r="H166" s="46"/>
      <c r="I166" s="46"/>
      <c r="J166" s="47"/>
      <c r="K166" s="48" t="s">
        <v>9</v>
      </c>
      <c r="L166" s="46"/>
      <c r="M166" s="46"/>
      <c r="N166" s="49"/>
      <c r="O166" s="23"/>
      <c r="Q166" s="45" t="s">
        <v>59</v>
      </c>
      <c r="R166" s="46"/>
      <c r="S166" s="47"/>
      <c r="T166" s="48" t="s">
        <v>60</v>
      </c>
      <c r="U166" s="46"/>
      <c r="V166" s="49"/>
    </row>
    <row r="167" spans="1:22" x14ac:dyDescent="0.25">
      <c r="A167" s="21" t="s">
        <v>67</v>
      </c>
      <c r="B167" s="20" t="s">
        <v>18</v>
      </c>
      <c r="C167" s="4" t="s">
        <v>25</v>
      </c>
      <c r="D167" s="38" t="s">
        <v>27</v>
      </c>
      <c r="E167" s="40"/>
      <c r="F167" s="60"/>
      <c r="G167" s="20" t="s">
        <v>4</v>
      </c>
      <c r="H167" s="5" t="s">
        <v>16</v>
      </c>
      <c r="I167" s="5" t="s">
        <v>5</v>
      </c>
      <c r="J167" s="5" t="s">
        <v>3</v>
      </c>
      <c r="K167" s="54" t="s">
        <v>4</v>
      </c>
      <c r="L167" s="5" t="s">
        <v>16</v>
      </c>
      <c r="M167" s="5" t="s">
        <v>5</v>
      </c>
      <c r="N167" s="53" t="s">
        <v>3</v>
      </c>
      <c r="O167" s="23"/>
      <c r="Q167" s="26" t="s">
        <v>4</v>
      </c>
      <c r="R167" s="5" t="s">
        <v>5</v>
      </c>
      <c r="S167" s="6" t="s">
        <v>3</v>
      </c>
      <c r="T167" s="5" t="s">
        <v>4</v>
      </c>
      <c r="U167" s="5" t="s">
        <v>5</v>
      </c>
      <c r="V167" s="7" t="s">
        <v>3</v>
      </c>
    </row>
    <row r="168" spans="1:22" x14ac:dyDescent="0.25">
      <c r="B168" s="8">
        <v>1</v>
      </c>
      <c r="C168" s="9" t="s">
        <v>28</v>
      </c>
      <c r="D168" s="10" t="s">
        <v>35</v>
      </c>
      <c r="E168" s="42">
        <v>5</v>
      </c>
      <c r="F168" s="10">
        <f>F$38+E168</f>
        <v>19</v>
      </c>
      <c r="G168" s="27">
        <v>5.3999999999999999E-2</v>
      </c>
      <c r="H168" s="22">
        <f>G168/(G168+K168)</f>
        <v>5.6438127090301E-2</v>
      </c>
      <c r="I168" s="64">
        <f>1/H168</f>
        <v>17.718518518518518</v>
      </c>
      <c r="J168" s="78">
        <f>I168-1</f>
        <v>16.718518518518518</v>
      </c>
      <c r="K168" s="41">
        <v>0.90280000000000005</v>
      </c>
      <c r="L168" s="22">
        <f>K168/(G168+K168)</f>
        <v>0.94356187290969895</v>
      </c>
      <c r="M168" s="30">
        <f>1/L168</f>
        <v>1.0598139122729286</v>
      </c>
      <c r="N168" s="72">
        <f>M168-1</f>
        <v>5.9813912272928649E-2</v>
      </c>
      <c r="O168" s="23"/>
      <c r="Q168" s="80">
        <f>G168+$Q180/2</f>
        <v>7.5599999999999945E-2</v>
      </c>
      <c r="R168" s="30">
        <f>1/Q168</f>
        <v>13.227513227513237</v>
      </c>
      <c r="S168" s="89">
        <f>(T168*2)-1</f>
        <v>0.8488</v>
      </c>
      <c r="T168" s="61">
        <f>K168+$Q180/2</f>
        <v>0.9244</v>
      </c>
      <c r="U168" s="30">
        <f>1/T168</f>
        <v>1.0817827780181739</v>
      </c>
      <c r="V168" s="91">
        <f>(Q168*2)-1</f>
        <v>-0.84880000000000011</v>
      </c>
    </row>
    <row r="169" spans="1:22" x14ac:dyDescent="0.25">
      <c r="A169" s="21"/>
      <c r="B169" s="8">
        <v>2</v>
      </c>
      <c r="C169" s="9" t="s">
        <v>29</v>
      </c>
      <c r="D169" s="10" t="s">
        <v>35</v>
      </c>
      <c r="E169" s="12">
        <f>2*E168</f>
        <v>10</v>
      </c>
      <c r="F169" s="10">
        <f>F$39+E169</f>
        <v>38</v>
      </c>
      <c r="G169" s="27">
        <v>1.37E-2</v>
      </c>
      <c r="H169" s="24">
        <f t="shared" ref="H169:H174" si="95">G169/(G169+K169)</f>
        <v>1.3838383838383839E-2</v>
      </c>
      <c r="I169" s="64">
        <f t="shared" ref="I169:I173" si="96">1/H169</f>
        <v>72.262773722627728</v>
      </c>
      <c r="J169" s="78">
        <f t="shared" ref="J169:J173" si="97">I169-1</f>
        <v>71.262773722627728</v>
      </c>
      <c r="K169" s="25">
        <v>0.97629999999999995</v>
      </c>
      <c r="L169" s="22">
        <f t="shared" ref="L169:L174" si="98">K169/(G169+K169)</f>
        <v>0.98616161616161613</v>
      </c>
      <c r="M169" s="30">
        <f t="shared" ref="M169:M174" si="99">1/L169</f>
        <v>1.0140325719553416</v>
      </c>
      <c r="N169" s="72">
        <f t="shared" ref="N169:N174" si="100">M169-1</f>
        <v>1.4032571955341577E-2</v>
      </c>
      <c r="O169" s="23"/>
      <c r="Q169" s="80">
        <f>G169+$Q181/2</f>
        <v>1.8700000000000005E-2</v>
      </c>
      <c r="R169" s="30">
        <f t="shared" ref="R169:R174" si="101">1/Q169</f>
        <v>53.475935828876992</v>
      </c>
      <c r="S169" s="89">
        <f t="shared" ref="S169:S174" si="102">(T169*2)-1</f>
        <v>0.9625999999999999</v>
      </c>
      <c r="T169" s="61">
        <f>K169+$Q181/2</f>
        <v>0.98129999999999995</v>
      </c>
      <c r="U169" s="30">
        <f t="shared" ref="U169:U174" si="103">1/T169</f>
        <v>1.0190563538163662</v>
      </c>
      <c r="V169" s="92">
        <f t="shared" ref="V169:V174" si="104">(Q169*2)-1</f>
        <v>-0.96260000000000001</v>
      </c>
    </row>
    <row r="170" spans="1:22" x14ac:dyDescent="0.25">
      <c r="A170" s="21"/>
      <c r="B170" s="8">
        <v>3</v>
      </c>
      <c r="C170" s="9" t="s">
        <v>31</v>
      </c>
      <c r="D170" s="10" t="s">
        <v>35</v>
      </c>
      <c r="E170" s="12">
        <f>3*E168</f>
        <v>15</v>
      </c>
      <c r="F170" s="10">
        <f>F$40+E170</f>
        <v>57</v>
      </c>
      <c r="G170" s="27">
        <v>3.7000000000000002E-3</v>
      </c>
      <c r="H170" s="24">
        <f t="shared" si="95"/>
        <v>3.7100170460242655E-3</v>
      </c>
      <c r="I170" s="66">
        <f t="shared" si="96"/>
        <v>269.54054054054052</v>
      </c>
      <c r="J170" s="78">
        <f t="shared" si="97"/>
        <v>268.54054054054052</v>
      </c>
      <c r="K170" s="25">
        <v>0.99360000000000004</v>
      </c>
      <c r="L170" s="22">
        <f t="shared" si="98"/>
        <v>0.99628998295397575</v>
      </c>
      <c r="M170" s="30">
        <f>1/L170</f>
        <v>1.0037238325281803</v>
      </c>
      <c r="N170" s="72">
        <f t="shared" si="100"/>
        <v>3.7238325281803153E-3</v>
      </c>
      <c r="O170" s="23"/>
      <c r="Q170" s="80">
        <f>G170+$Q182/2</f>
        <v>5.0499999999999625E-3</v>
      </c>
      <c r="R170" s="30">
        <f>1/Q170</f>
        <v>198.0198019801995</v>
      </c>
      <c r="S170" s="89">
        <f t="shared" si="102"/>
        <v>0.9899</v>
      </c>
      <c r="T170" s="61">
        <f>K170+$Q182/2</f>
        <v>0.99495</v>
      </c>
      <c r="U170" s="30">
        <f t="shared" si="103"/>
        <v>1.0050756319413037</v>
      </c>
      <c r="V170" s="92">
        <f t="shared" si="104"/>
        <v>-0.98990000000000011</v>
      </c>
    </row>
    <row r="171" spans="1:22" x14ac:dyDescent="0.25">
      <c r="B171" s="8">
        <v>4</v>
      </c>
      <c r="C171" s="9" t="s">
        <v>30</v>
      </c>
      <c r="D171" s="10" t="s">
        <v>35</v>
      </c>
      <c r="E171" s="12">
        <f>4*E168</f>
        <v>20</v>
      </c>
      <c r="F171" s="10">
        <f>F$41+E171</f>
        <v>76</v>
      </c>
      <c r="G171" s="27">
        <v>1.1000000000000001E-3</v>
      </c>
      <c r="H171" s="24">
        <f t="shared" si="95"/>
        <v>1.1007705393775644E-3</v>
      </c>
      <c r="I171" s="66">
        <f t="shared" si="96"/>
        <v>908.45454545454538</v>
      </c>
      <c r="J171" s="78">
        <f t="shared" si="97"/>
        <v>907.45454545454538</v>
      </c>
      <c r="K171" s="25">
        <v>0.99819999999999998</v>
      </c>
      <c r="L171" s="22">
        <f t="shared" si="98"/>
        <v>0.99889922946062248</v>
      </c>
      <c r="M171" s="30">
        <f t="shared" si="99"/>
        <v>1.0011019835704267</v>
      </c>
      <c r="N171" s="72">
        <f t="shared" si="100"/>
        <v>1.1019835704266789E-3</v>
      </c>
      <c r="O171" s="23"/>
      <c r="Q171" s="80">
        <f>G171+$Q183/2</f>
        <v>1.450000000000017E-3</v>
      </c>
      <c r="R171" s="30">
        <f t="shared" si="101"/>
        <v>689.65517241378495</v>
      </c>
      <c r="S171" s="89">
        <f t="shared" si="102"/>
        <v>0.9971000000000001</v>
      </c>
      <c r="T171" s="61">
        <f>K171+$Q183/2</f>
        <v>0.99855000000000005</v>
      </c>
      <c r="U171" s="30">
        <f>1/T171</f>
        <v>1.0014521055530519</v>
      </c>
      <c r="V171" s="92">
        <f t="shared" si="104"/>
        <v>-0.99709999999999999</v>
      </c>
    </row>
    <row r="172" spans="1:22" x14ac:dyDescent="0.25">
      <c r="B172" s="8">
        <v>5</v>
      </c>
      <c r="C172" s="9" t="s">
        <v>32</v>
      </c>
      <c r="D172" s="10" t="s">
        <v>35</v>
      </c>
      <c r="E172" s="12">
        <f>5*E168</f>
        <v>25</v>
      </c>
      <c r="F172" s="10">
        <f>F$42+E172</f>
        <v>95</v>
      </c>
      <c r="G172" s="27">
        <v>2.9999999999999997E-4</v>
      </c>
      <c r="H172" s="24">
        <f t="shared" si="95"/>
        <v>3.0006001200240043E-4</v>
      </c>
      <c r="I172" s="66">
        <f t="shared" si="96"/>
        <v>3332.6666666666674</v>
      </c>
      <c r="J172" s="78">
        <f t="shared" si="97"/>
        <v>3331.6666666666674</v>
      </c>
      <c r="K172" s="25">
        <v>0.99950000000000006</v>
      </c>
      <c r="L172" s="22">
        <f t="shared" si="98"/>
        <v>0.99969993998799767</v>
      </c>
      <c r="M172" s="30">
        <f t="shared" si="99"/>
        <v>1.0003001500750375</v>
      </c>
      <c r="N172" s="72">
        <f t="shared" si="100"/>
        <v>3.0015007503747526E-4</v>
      </c>
      <c r="O172" s="23"/>
      <c r="Q172" s="80">
        <f>G172+$Q184/2</f>
        <v>3.9999999999998896E-4</v>
      </c>
      <c r="R172" s="30">
        <f t="shared" si="101"/>
        <v>2500.0000000000691</v>
      </c>
      <c r="S172" s="89">
        <f t="shared" si="102"/>
        <v>0.99920000000000009</v>
      </c>
      <c r="T172" s="61">
        <f>K172+$Q184/2</f>
        <v>0.99960000000000004</v>
      </c>
      <c r="U172" s="30">
        <f t="shared" si="103"/>
        <v>1.0004001600640255</v>
      </c>
      <c r="V172" s="92">
        <f t="shared" si="104"/>
        <v>-0.99919999999999998</v>
      </c>
    </row>
    <row r="173" spans="1:22" x14ac:dyDescent="0.25">
      <c r="B173" s="8">
        <v>6</v>
      </c>
      <c r="C173" s="9" t="s">
        <v>33</v>
      </c>
      <c r="D173" s="10" t="s">
        <v>35</v>
      </c>
      <c r="E173" s="12">
        <f>6*E168</f>
        <v>30</v>
      </c>
      <c r="F173" s="10">
        <f>F$43+E173</f>
        <v>114</v>
      </c>
      <c r="G173" s="27">
        <v>1E-4</v>
      </c>
      <c r="H173" s="24">
        <f t="shared" si="95"/>
        <v>1.0001000100010001E-4</v>
      </c>
      <c r="I173" s="66">
        <f t="shared" si="96"/>
        <v>9999</v>
      </c>
      <c r="J173" s="78">
        <f t="shared" si="97"/>
        <v>9998</v>
      </c>
      <c r="K173" s="25">
        <v>0.99980000000000002</v>
      </c>
      <c r="L173" s="22">
        <f t="shared" si="98"/>
        <v>0.99989998999899987</v>
      </c>
      <c r="M173" s="30">
        <f t="shared" si="99"/>
        <v>1.0001000200040009</v>
      </c>
      <c r="N173" s="72">
        <f t="shared" si="100"/>
        <v>1.0002000400088917E-4</v>
      </c>
      <c r="O173" s="23"/>
      <c r="Q173" s="80">
        <f>G173+$Q185/2</f>
        <v>1.4999999999999448E-4</v>
      </c>
      <c r="R173" s="30">
        <f t="shared" si="101"/>
        <v>6666.6666666669116</v>
      </c>
      <c r="S173" s="87">
        <f t="shared" si="102"/>
        <v>0.99970000000000003</v>
      </c>
      <c r="T173" s="61">
        <f>K173+$Q185/2</f>
        <v>0.99985000000000002</v>
      </c>
      <c r="U173" s="30">
        <f t="shared" si="103"/>
        <v>1.0001500225033755</v>
      </c>
      <c r="V173" s="85">
        <f t="shared" si="104"/>
        <v>-0.99970000000000003</v>
      </c>
    </row>
    <row r="174" spans="1:22" ht="15.75" thickBot="1" x14ac:dyDescent="0.3">
      <c r="B174" s="14">
        <v>7</v>
      </c>
      <c r="C174" s="15" t="s">
        <v>34</v>
      </c>
      <c r="D174" s="16" t="s">
        <v>35</v>
      </c>
      <c r="E174" s="18">
        <f>7*E168</f>
        <v>35</v>
      </c>
      <c r="F174" s="43">
        <f>F$44+E174</f>
        <v>133</v>
      </c>
      <c r="G174" s="33">
        <v>0</v>
      </c>
      <c r="H174" s="31">
        <f t="shared" si="95"/>
        <v>0</v>
      </c>
      <c r="I174" s="50" t="s">
        <v>72</v>
      </c>
      <c r="J174" s="98" t="s">
        <v>73</v>
      </c>
      <c r="K174" s="32">
        <v>1</v>
      </c>
      <c r="L174" s="31">
        <f t="shared" si="98"/>
        <v>1</v>
      </c>
      <c r="M174" s="50">
        <f t="shared" si="99"/>
        <v>1</v>
      </c>
      <c r="N174" s="73">
        <f t="shared" si="100"/>
        <v>0</v>
      </c>
      <c r="O174" s="23"/>
      <c r="Q174" s="81">
        <f>G174+$Q186/2</f>
        <v>0</v>
      </c>
      <c r="R174" s="50" t="s">
        <v>72</v>
      </c>
      <c r="S174" s="88">
        <f t="shared" si="102"/>
        <v>1</v>
      </c>
      <c r="T174" s="62">
        <f>K174+$Q186/2</f>
        <v>1</v>
      </c>
      <c r="U174" s="50">
        <f t="shared" si="103"/>
        <v>1</v>
      </c>
      <c r="V174" s="86">
        <f t="shared" si="104"/>
        <v>-1</v>
      </c>
    </row>
    <row r="177" spans="1:22" ht="15.75" thickBot="1" x14ac:dyDescent="0.3">
      <c r="H177" s="82" t="s">
        <v>22</v>
      </c>
      <c r="I177" s="83"/>
      <c r="J177" s="83"/>
      <c r="K177" s="83"/>
      <c r="L177" s="82" t="s">
        <v>37</v>
      </c>
      <c r="M177" s="83"/>
      <c r="N177" s="83"/>
      <c r="O177" s="83"/>
      <c r="P177" s="83"/>
      <c r="Q177" s="82" t="s">
        <v>38</v>
      </c>
    </row>
    <row r="178" spans="1:22" x14ac:dyDescent="0.25">
      <c r="B178" s="36" t="s">
        <v>17</v>
      </c>
      <c r="C178" s="3" t="s">
        <v>24</v>
      </c>
      <c r="D178" s="37" t="s">
        <v>26</v>
      </c>
      <c r="E178" s="39"/>
      <c r="F178" s="59"/>
      <c r="H178" s="45" t="s">
        <v>39</v>
      </c>
      <c r="I178" s="46"/>
      <c r="J178" s="46"/>
      <c r="K178" s="49"/>
      <c r="L178" s="45" t="s">
        <v>40</v>
      </c>
      <c r="M178" s="46"/>
      <c r="N178" s="46"/>
      <c r="O178" s="49"/>
      <c r="Q178" s="45" t="s">
        <v>8</v>
      </c>
      <c r="R178" s="46"/>
      <c r="S178" s="46"/>
      <c r="T178" s="49"/>
    </row>
    <row r="179" spans="1:22" x14ac:dyDescent="0.25">
      <c r="B179" s="20" t="s">
        <v>18</v>
      </c>
      <c r="C179" s="4" t="s">
        <v>25</v>
      </c>
      <c r="D179" s="38" t="s">
        <v>27</v>
      </c>
      <c r="E179" s="40"/>
      <c r="F179" s="60"/>
      <c r="H179" s="20" t="s">
        <v>4</v>
      </c>
      <c r="I179" s="5" t="s">
        <v>5</v>
      </c>
      <c r="J179" s="5" t="s">
        <v>3</v>
      </c>
      <c r="K179" s="53" t="s">
        <v>54</v>
      </c>
      <c r="L179" s="20" t="s">
        <v>4</v>
      </c>
      <c r="M179" s="5" t="s">
        <v>5</v>
      </c>
      <c r="N179" s="5" t="s">
        <v>3</v>
      </c>
      <c r="O179" s="53" t="s">
        <v>54</v>
      </c>
      <c r="Q179" s="20" t="s">
        <v>4</v>
      </c>
      <c r="R179" s="5" t="s">
        <v>5</v>
      </c>
      <c r="S179" s="5" t="s">
        <v>3</v>
      </c>
      <c r="T179" s="53" t="s">
        <v>54</v>
      </c>
    </row>
    <row r="180" spans="1:22" x14ac:dyDescent="0.25">
      <c r="B180" s="8">
        <v>1</v>
      </c>
      <c r="C180" s="9" t="s">
        <v>28</v>
      </c>
      <c r="D180" s="11" t="s">
        <v>35</v>
      </c>
      <c r="E180" s="42">
        <f>E168</f>
        <v>5</v>
      </c>
      <c r="F180" s="13">
        <f>F$38+E180</f>
        <v>19</v>
      </c>
      <c r="H180" s="55">
        <f>G168</f>
        <v>5.3999999999999999E-2</v>
      </c>
      <c r="I180" s="64">
        <f>1/H180</f>
        <v>18.518518518518519</v>
      </c>
      <c r="J180" s="78">
        <f>I180-1</f>
        <v>17.518518518518519</v>
      </c>
      <c r="K180" s="72">
        <f>J180/2</f>
        <v>8.7592592592592595</v>
      </c>
      <c r="L180" s="55">
        <f>K168</f>
        <v>0.90280000000000005</v>
      </c>
      <c r="M180" s="30">
        <f>1/L180</f>
        <v>1.1076650420912715</v>
      </c>
      <c r="N180" s="76">
        <f>M180-1</f>
        <v>0.10766504209127148</v>
      </c>
      <c r="O180" s="72">
        <f>N180/2</f>
        <v>5.3832521045635739E-2</v>
      </c>
      <c r="Q180" s="27">
        <f>1-G168-K168</f>
        <v>4.3199999999999905E-2</v>
      </c>
      <c r="R180" s="64">
        <f>1/Q180</f>
        <v>23.148148148148199</v>
      </c>
      <c r="S180" s="78">
        <f>R180-1</f>
        <v>22.148148148148199</v>
      </c>
      <c r="T180" s="74">
        <f>S180/2</f>
        <v>11.074074074074099</v>
      </c>
    </row>
    <row r="181" spans="1:22" x14ac:dyDescent="0.25">
      <c r="B181" s="8">
        <v>2</v>
      </c>
      <c r="C181" s="9" t="s">
        <v>29</v>
      </c>
      <c r="D181" s="11" t="s">
        <v>35</v>
      </c>
      <c r="E181" s="12">
        <f>2*E180</f>
        <v>10</v>
      </c>
      <c r="F181" s="13">
        <f>F$39+E181</f>
        <v>38</v>
      </c>
      <c r="H181" s="27">
        <f t="shared" ref="H181:H186" si="105">G169</f>
        <v>1.37E-2</v>
      </c>
      <c r="I181" s="64">
        <f t="shared" ref="I181:I185" si="106">1/H181</f>
        <v>72.992700729927009</v>
      </c>
      <c r="J181" s="78">
        <f t="shared" ref="J181:J185" si="107">I181-1</f>
        <v>71.992700729927009</v>
      </c>
      <c r="K181" s="72">
        <f t="shared" ref="K181:K185" si="108">J181/2</f>
        <v>35.996350364963504</v>
      </c>
      <c r="L181" s="27">
        <f t="shared" ref="L181:L186" si="109">K169</f>
        <v>0.97629999999999995</v>
      </c>
      <c r="M181" s="30">
        <f t="shared" ref="M181:M186" si="110">1/L181</f>
        <v>1.0242753252074157</v>
      </c>
      <c r="N181" s="76">
        <f t="shared" ref="N181:N186" si="111">M181-1</f>
        <v>2.427532520741571E-2</v>
      </c>
      <c r="O181" s="72">
        <f t="shared" ref="O181:O186" si="112">N181/2</f>
        <v>1.2137662603707855E-2</v>
      </c>
      <c r="Q181" s="27">
        <f t="shared" ref="Q181:Q185" si="113">1-G169-K169</f>
        <v>1.0000000000000009E-2</v>
      </c>
      <c r="R181" s="66">
        <f>1/Q181</f>
        <v>99.999999999999915</v>
      </c>
      <c r="S181" s="78">
        <f>R181-1</f>
        <v>98.999999999999915</v>
      </c>
      <c r="T181" s="74">
        <f>S181/2</f>
        <v>49.499999999999957</v>
      </c>
    </row>
    <row r="182" spans="1:22" x14ac:dyDescent="0.25">
      <c r="B182" s="8">
        <v>3</v>
      </c>
      <c r="C182" s="9" t="s">
        <v>31</v>
      </c>
      <c r="D182" s="11" t="s">
        <v>35</v>
      </c>
      <c r="E182" s="12">
        <f>3*E180</f>
        <v>15</v>
      </c>
      <c r="F182" s="13">
        <f>F$40+E182</f>
        <v>57</v>
      </c>
      <c r="H182" s="27">
        <f t="shared" si="105"/>
        <v>3.7000000000000002E-3</v>
      </c>
      <c r="I182" s="66">
        <f t="shared" si="106"/>
        <v>270.27027027027026</v>
      </c>
      <c r="J182" s="78">
        <f t="shared" si="107"/>
        <v>269.27027027027026</v>
      </c>
      <c r="K182" s="72">
        <f t="shared" si="108"/>
        <v>134.63513513513513</v>
      </c>
      <c r="L182" s="27">
        <f t="shared" si="109"/>
        <v>0.99360000000000004</v>
      </c>
      <c r="M182" s="30">
        <f t="shared" si="110"/>
        <v>1.0064412238325282</v>
      </c>
      <c r="N182" s="76">
        <f t="shared" si="111"/>
        <v>6.441223832528209E-3</v>
      </c>
      <c r="O182" s="95" t="s">
        <v>70</v>
      </c>
      <c r="Q182" s="27">
        <f t="shared" si="113"/>
        <v>2.6999999999999247E-3</v>
      </c>
      <c r="R182" s="66">
        <f>1/Q182</f>
        <v>370.37037037038073</v>
      </c>
      <c r="S182" s="78">
        <f>R182-1</f>
        <v>369.37037037038073</v>
      </c>
      <c r="T182" s="95" t="s">
        <v>70</v>
      </c>
    </row>
    <row r="183" spans="1:22" x14ac:dyDescent="0.25">
      <c r="B183" s="8">
        <v>4</v>
      </c>
      <c r="C183" s="9" t="s">
        <v>30</v>
      </c>
      <c r="D183" s="11" t="s">
        <v>35</v>
      </c>
      <c r="E183" s="12">
        <f>4*E180</f>
        <v>20</v>
      </c>
      <c r="F183" s="13">
        <f>F$41+E183</f>
        <v>76</v>
      </c>
      <c r="H183" s="27">
        <f t="shared" si="105"/>
        <v>1.1000000000000001E-3</v>
      </c>
      <c r="I183" s="66">
        <f t="shared" si="106"/>
        <v>909.09090909090901</v>
      </c>
      <c r="J183" s="78">
        <f t="shared" si="107"/>
        <v>908.09090909090901</v>
      </c>
      <c r="K183" s="95" t="s">
        <v>70</v>
      </c>
      <c r="L183" s="27">
        <f t="shared" si="109"/>
        <v>0.99819999999999998</v>
      </c>
      <c r="M183" s="30">
        <f t="shared" si="110"/>
        <v>1.0018032458425166</v>
      </c>
      <c r="N183" s="76">
        <f t="shared" si="111"/>
        <v>1.8032458425165654E-3</v>
      </c>
      <c r="O183" s="95" t="s">
        <v>70</v>
      </c>
      <c r="Q183" s="27">
        <f t="shared" si="113"/>
        <v>7.0000000000003393E-4</v>
      </c>
      <c r="R183" s="66">
        <f>1/Q183</f>
        <v>1428.5714285713593</v>
      </c>
      <c r="S183" s="78">
        <f>R183-1</f>
        <v>1427.5714285713593</v>
      </c>
      <c r="T183" s="95" t="s">
        <v>70</v>
      </c>
    </row>
    <row r="184" spans="1:22" x14ac:dyDescent="0.25">
      <c r="B184" s="8">
        <v>5</v>
      </c>
      <c r="C184" s="9" t="s">
        <v>32</v>
      </c>
      <c r="D184" s="11" t="s">
        <v>35</v>
      </c>
      <c r="E184" s="12">
        <f>5*E180</f>
        <v>25</v>
      </c>
      <c r="F184" s="13">
        <f>F$42+E184</f>
        <v>95</v>
      </c>
      <c r="H184" s="27">
        <f t="shared" si="105"/>
        <v>2.9999999999999997E-4</v>
      </c>
      <c r="I184" s="66">
        <f t="shared" si="106"/>
        <v>3333.3333333333335</v>
      </c>
      <c r="J184" s="78">
        <f t="shared" si="107"/>
        <v>3332.3333333333335</v>
      </c>
      <c r="K184" s="95" t="s">
        <v>70</v>
      </c>
      <c r="L184" s="27">
        <f t="shared" si="109"/>
        <v>0.99950000000000006</v>
      </c>
      <c r="M184" s="30">
        <f t="shared" si="110"/>
        <v>1.0005002501250624</v>
      </c>
      <c r="N184" s="76">
        <f t="shared" si="111"/>
        <v>5.0025012506238475E-4</v>
      </c>
      <c r="O184" s="95" t="s">
        <v>70</v>
      </c>
      <c r="Q184" s="27">
        <f t="shared" si="113"/>
        <v>1.9999999999997797E-4</v>
      </c>
      <c r="R184" s="66">
        <f>1/Q184</f>
        <v>5000.0000000005502</v>
      </c>
      <c r="S184" s="78">
        <f>R184-1</f>
        <v>4999.0000000005502</v>
      </c>
      <c r="T184" s="95" t="s">
        <v>70</v>
      </c>
    </row>
    <row r="185" spans="1:22" x14ac:dyDescent="0.25">
      <c r="B185" s="8">
        <v>6</v>
      </c>
      <c r="C185" s="9" t="s">
        <v>33</v>
      </c>
      <c r="D185" s="11" t="s">
        <v>35</v>
      </c>
      <c r="E185" s="12">
        <f>6*E180</f>
        <v>30</v>
      </c>
      <c r="F185" s="13">
        <f>F$43+E185</f>
        <v>114</v>
      </c>
      <c r="H185" s="27">
        <f t="shared" si="105"/>
        <v>1E-4</v>
      </c>
      <c r="I185" s="66">
        <f t="shared" si="106"/>
        <v>10000</v>
      </c>
      <c r="J185" s="78">
        <f t="shared" si="107"/>
        <v>9999</v>
      </c>
      <c r="K185" s="95" t="s">
        <v>70</v>
      </c>
      <c r="L185" s="27">
        <f t="shared" si="109"/>
        <v>0.99980000000000002</v>
      </c>
      <c r="M185" s="30">
        <f t="shared" si="110"/>
        <v>1.0002000400080016</v>
      </c>
      <c r="N185" s="51">
        <f t="shared" si="111"/>
        <v>2.000400080015563E-4</v>
      </c>
      <c r="O185" s="95" t="s">
        <v>70</v>
      </c>
      <c r="Q185" s="27">
        <f t="shared" si="113"/>
        <v>9.9999999999988987E-5</v>
      </c>
      <c r="R185" s="66">
        <f>1/Q185</f>
        <v>10000.0000000011</v>
      </c>
      <c r="S185" s="78">
        <f>R185-1</f>
        <v>9999.0000000011005</v>
      </c>
      <c r="T185" s="95" t="s">
        <v>70</v>
      </c>
    </row>
    <row r="186" spans="1:22" ht="15.75" thickBot="1" x14ac:dyDescent="0.3">
      <c r="B186" s="14">
        <v>7</v>
      </c>
      <c r="C186" s="15" t="s">
        <v>34</v>
      </c>
      <c r="D186" s="17" t="s">
        <v>35</v>
      </c>
      <c r="E186" s="18">
        <f>7*E180</f>
        <v>35</v>
      </c>
      <c r="F186" s="43">
        <f>F$44+E186</f>
        <v>133</v>
      </c>
      <c r="H186" s="33">
        <f t="shared" si="105"/>
        <v>0</v>
      </c>
      <c r="I186" s="50" t="s">
        <v>72</v>
      </c>
      <c r="J186" s="99" t="s">
        <v>73</v>
      </c>
      <c r="K186" s="96" t="s">
        <v>70</v>
      </c>
      <c r="L186" s="33">
        <f t="shared" si="109"/>
        <v>1</v>
      </c>
      <c r="M186" s="50">
        <f t="shared" si="110"/>
        <v>1</v>
      </c>
      <c r="N186" s="79">
        <f t="shared" si="111"/>
        <v>0</v>
      </c>
      <c r="O186" s="96" t="s">
        <v>70</v>
      </c>
      <c r="Q186" s="33">
        <f>1-G174-K174</f>
        <v>0</v>
      </c>
      <c r="R186" s="50" t="s">
        <v>72</v>
      </c>
      <c r="S186" s="99" t="s">
        <v>73</v>
      </c>
      <c r="T186" s="96" t="s">
        <v>70</v>
      </c>
    </row>
    <row r="188" spans="1:22" ht="15.75" thickBot="1" x14ac:dyDescent="0.3"/>
    <row r="189" spans="1:22" ht="15.75" thickTop="1" x14ac:dyDescent="0.25">
      <c r="A189" s="44"/>
      <c r="B189" s="44"/>
      <c r="C189" s="44"/>
      <c r="D189" s="44"/>
      <c r="E189" s="44"/>
      <c r="F189" s="44"/>
      <c r="G189" s="44"/>
      <c r="H189" s="44"/>
      <c r="I189" s="44"/>
      <c r="J189" s="44"/>
      <c r="K189" s="44"/>
      <c r="L189" s="44"/>
      <c r="M189" s="44"/>
      <c r="N189" s="44"/>
      <c r="O189" s="44"/>
      <c r="P189" s="44"/>
      <c r="Q189" s="44" t="s">
        <v>61</v>
      </c>
      <c r="R189" s="44"/>
      <c r="S189" s="44"/>
      <c r="T189" s="44"/>
      <c r="U189" s="44"/>
      <c r="V189" s="44"/>
    </row>
    <row r="190" spans="1:22" x14ac:dyDescent="0.25">
      <c r="A190" s="2"/>
      <c r="B190" s="2"/>
      <c r="C190" s="2"/>
      <c r="D190" s="2"/>
      <c r="E190" s="2"/>
      <c r="F190" s="2"/>
      <c r="G190" s="2"/>
      <c r="H190" s="2"/>
      <c r="I190" s="2"/>
      <c r="J190" s="2"/>
      <c r="K190" s="2"/>
      <c r="L190" s="2"/>
      <c r="M190" s="2"/>
      <c r="N190" s="2"/>
      <c r="Q190" s="2" t="s">
        <v>62</v>
      </c>
      <c r="R190" s="2"/>
      <c r="S190" s="2"/>
      <c r="T190" s="2"/>
      <c r="U190" s="2"/>
      <c r="V190" s="2"/>
    </row>
    <row r="191" spans="1:22" ht="15.75" thickBot="1" x14ac:dyDescent="0.3">
      <c r="G191" s="82" t="s">
        <v>36</v>
      </c>
      <c r="H191" s="83"/>
      <c r="I191" s="83"/>
      <c r="J191" s="83"/>
      <c r="K191" s="82" t="s">
        <v>41</v>
      </c>
      <c r="L191" s="83"/>
      <c r="M191" s="83"/>
      <c r="N191" s="83"/>
      <c r="O191" s="83"/>
      <c r="P191" s="83"/>
      <c r="Q191" s="82" t="s">
        <v>23</v>
      </c>
      <c r="R191" s="83"/>
      <c r="S191" s="83"/>
      <c r="T191" s="82" t="s">
        <v>21</v>
      </c>
    </row>
    <row r="192" spans="1:22" x14ac:dyDescent="0.25">
      <c r="A192" s="21" t="s">
        <v>1</v>
      </c>
      <c r="B192" s="36" t="s">
        <v>17</v>
      </c>
      <c r="C192" s="3" t="s">
        <v>24</v>
      </c>
      <c r="D192" s="37" t="s">
        <v>26</v>
      </c>
      <c r="E192" s="39"/>
      <c r="F192" s="59"/>
      <c r="G192" s="45" t="s">
        <v>7</v>
      </c>
      <c r="H192" s="46"/>
      <c r="I192" s="46"/>
      <c r="J192" s="47"/>
      <c r="K192" s="48" t="s">
        <v>9</v>
      </c>
      <c r="L192" s="46"/>
      <c r="M192" s="46"/>
      <c r="N192" s="49"/>
      <c r="O192" s="23"/>
      <c r="Q192" s="45" t="s">
        <v>59</v>
      </c>
      <c r="R192" s="46"/>
      <c r="S192" s="47"/>
      <c r="T192" s="48" t="s">
        <v>60</v>
      </c>
      <c r="U192" s="46"/>
      <c r="V192" s="49"/>
    </row>
    <row r="193" spans="1:22" x14ac:dyDescent="0.25">
      <c r="A193" s="21" t="s">
        <v>66</v>
      </c>
      <c r="B193" s="20" t="s">
        <v>18</v>
      </c>
      <c r="C193" s="4" t="s">
        <v>25</v>
      </c>
      <c r="D193" s="38" t="s">
        <v>27</v>
      </c>
      <c r="E193" s="40"/>
      <c r="F193" s="60"/>
      <c r="G193" s="20" t="s">
        <v>4</v>
      </c>
      <c r="H193" s="5" t="s">
        <v>16</v>
      </c>
      <c r="I193" s="5" t="s">
        <v>5</v>
      </c>
      <c r="J193" s="5" t="s">
        <v>3</v>
      </c>
      <c r="K193" s="54" t="s">
        <v>4</v>
      </c>
      <c r="L193" s="5" t="s">
        <v>16</v>
      </c>
      <c r="M193" s="5" t="s">
        <v>5</v>
      </c>
      <c r="N193" s="53" t="s">
        <v>3</v>
      </c>
      <c r="O193" s="23"/>
      <c r="Q193" s="26" t="s">
        <v>4</v>
      </c>
      <c r="R193" s="5" t="s">
        <v>5</v>
      </c>
      <c r="S193" s="6" t="s">
        <v>3</v>
      </c>
      <c r="T193" s="5" t="s">
        <v>4</v>
      </c>
      <c r="U193" s="5" t="s">
        <v>5</v>
      </c>
      <c r="V193" s="7" t="s">
        <v>3</v>
      </c>
    </row>
    <row r="194" spans="1:22" x14ac:dyDescent="0.25">
      <c r="B194" s="8">
        <v>1</v>
      </c>
      <c r="C194" s="9" t="s">
        <v>28</v>
      </c>
      <c r="D194" s="10" t="s">
        <v>35</v>
      </c>
      <c r="E194" s="42">
        <v>6</v>
      </c>
      <c r="F194" s="10">
        <f>F$38+E194</f>
        <v>20</v>
      </c>
      <c r="G194" s="27">
        <v>2.7E-2</v>
      </c>
      <c r="H194" s="22">
        <f>G194/(G194+K194)</f>
        <v>2.7749229188078109E-2</v>
      </c>
      <c r="I194" s="66">
        <f>1/H194</f>
        <v>36.037037037037038</v>
      </c>
      <c r="J194" s="78">
        <f>I194-1</f>
        <v>35.037037037037038</v>
      </c>
      <c r="K194" s="41">
        <v>0.94599999999999995</v>
      </c>
      <c r="L194" s="22">
        <f>K194/(G194+K194)</f>
        <v>0.9722507708119219</v>
      </c>
      <c r="M194" s="30">
        <f>1/L194</f>
        <v>1.0285412262156448</v>
      </c>
      <c r="N194" s="72">
        <f>M194-1</f>
        <v>2.854122621564481E-2</v>
      </c>
      <c r="O194" s="23"/>
      <c r="Q194" s="80">
        <f>G194+$Q206/2</f>
        <v>4.0500000000000008E-2</v>
      </c>
      <c r="R194" s="64">
        <f>1/Q194</f>
        <v>24.691358024691354</v>
      </c>
      <c r="S194" s="89">
        <f>(T194*2)-1</f>
        <v>0.91900000000000004</v>
      </c>
      <c r="T194" s="61">
        <f>K194+$Q206/2</f>
        <v>0.95950000000000002</v>
      </c>
      <c r="U194" s="30">
        <f>1/T194</f>
        <v>1.0422094841063054</v>
      </c>
      <c r="V194" s="91">
        <f>(Q194*2)-1</f>
        <v>-0.91900000000000004</v>
      </c>
    </row>
    <row r="195" spans="1:22" x14ac:dyDescent="0.25">
      <c r="A195" s="21"/>
      <c r="B195" s="8">
        <v>2</v>
      </c>
      <c r="C195" s="9" t="s">
        <v>29</v>
      </c>
      <c r="D195" s="10" t="s">
        <v>35</v>
      </c>
      <c r="E195" s="12">
        <f>2*E194</f>
        <v>12</v>
      </c>
      <c r="F195" s="10">
        <f>F$39+E195</f>
        <v>40</v>
      </c>
      <c r="G195" s="27">
        <v>3.8E-3</v>
      </c>
      <c r="H195" s="24">
        <f t="shared" ref="H195:H200" si="114">G195/(G195+K195)</f>
        <v>3.8137294259333598E-3</v>
      </c>
      <c r="I195" s="66">
        <f t="shared" ref="I195:I199" si="115">1/H195</f>
        <v>262.21052631578948</v>
      </c>
      <c r="J195" s="78">
        <f t="shared" ref="J195:J200" si="116">I195-1</f>
        <v>261.21052631578948</v>
      </c>
      <c r="K195" s="25">
        <v>0.99260000000000004</v>
      </c>
      <c r="L195" s="22">
        <f t="shared" ref="L195:L200" si="117">K195/(G195+K195)</f>
        <v>0.99618627057406661</v>
      </c>
      <c r="M195" s="102">
        <f t="shared" ref="M195:M200" si="118">1/L195</f>
        <v>1.0038283296393311</v>
      </c>
      <c r="N195" s="52">
        <f t="shared" ref="N195:N200" si="119">M195-1</f>
        <v>3.8283296393311073E-3</v>
      </c>
      <c r="O195" s="23"/>
      <c r="Q195" s="80">
        <f>G195+$Q207/2</f>
        <v>5.5999999999999679E-3</v>
      </c>
      <c r="R195" s="66">
        <f t="shared" ref="R195:R197" si="120">1/Q195</f>
        <v>178.57142857142961</v>
      </c>
      <c r="S195" s="89">
        <f t="shared" ref="S195:S200" si="121">(T195*2)-1</f>
        <v>0.9887999999999999</v>
      </c>
      <c r="T195" s="61">
        <f>K195+$Q207/2</f>
        <v>0.99439999999999995</v>
      </c>
      <c r="U195" s="30">
        <f t="shared" ref="U195:U200" si="122">1/T195</f>
        <v>1.0056315366049879</v>
      </c>
      <c r="V195" s="92">
        <f t="shared" ref="V195:V200" si="123">(Q195*2)-1</f>
        <v>-0.98880000000000001</v>
      </c>
    </row>
    <row r="196" spans="1:22" x14ac:dyDescent="0.25">
      <c r="A196" s="21"/>
      <c r="B196" s="8">
        <v>3</v>
      </c>
      <c r="C196" s="9" t="s">
        <v>31</v>
      </c>
      <c r="D196" s="10" t="s">
        <v>35</v>
      </c>
      <c r="E196" s="12">
        <f>3*E194</f>
        <v>18</v>
      </c>
      <c r="F196" s="10">
        <f>F$40+E196</f>
        <v>60</v>
      </c>
      <c r="G196" s="27">
        <v>5.9999999999999995E-4</v>
      </c>
      <c r="H196" s="24">
        <f t="shared" si="114"/>
        <v>6.0030015007503748E-4</v>
      </c>
      <c r="I196" s="66">
        <f t="shared" si="115"/>
        <v>1665.8333333333335</v>
      </c>
      <c r="J196" s="78">
        <f t="shared" si="116"/>
        <v>1664.8333333333335</v>
      </c>
      <c r="K196" s="25">
        <v>0.99890000000000001</v>
      </c>
      <c r="L196" s="22">
        <f t="shared" si="117"/>
        <v>0.99939969984992494</v>
      </c>
      <c r="M196" s="103">
        <f>1/L196</f>
        <v>1.0006006607267994</v>
      </c>
      <c r="N196" s="52">
        <f t="shared" si="119"/>
        <v>6.0066072679942906E-4</v>
      </c>
      <c r="O196" s="23"/>
      <c r="Q196" s="80">
        <f>G196+$Q208/2</f>
        <v>8.4999999999997241E-4</v>
      </c>
      <c r="R196" s="66">
        <f>1/Q196</f>
        <v>1176.4705882353323</v>
      </c>
      <c r="S196" s="89">
        <f t="shared" si="121"/>
        <v>0.99829999999999997</v>
      </c>
      <c r="T196" s="61">
        <f>K196+$Q208/2</f>
        <v>0.99914999999999998</v>
      </c>
      <c r="U196" s="102">
        <f t="shared" si="122"/>
        <v>1.0008507231146475</v>
      </c>
      <c r="V196" s="92">
        <f t="shared" si="123"/>
        <v>-0.99830000000000008</v>
      </c>
    </row>
    <row r="197" spans="1:22" x14ac:dyDescent="0.25">
      <c r="B197" s="8">
        <v>4</v>
      </c>
      <c r="C197" s="9" t="s">
        <v>30</v>
      </c>
      <c r="D197" s="10" t="s">
        <v>35</v>
      </c>
      <c r="E197" s="12">
        <f>4*E194</f>
        <v>24</v>
      </c>
      <c r="F197" s="10">
        <f>F$41+E197</f>
        <v>80</v>
      </c>
      <c r="G197" s="27">
        <v>1E-4</v>
      </c>
      <c r="H197" s="24">
        <f t="shared" si="114"/>
        <v>1.0001000100010001E-4</v>
      </c>
      <c r="I197" s="66">
        <f t="shared" si="115"/>
        <v>9999</v>
      </c>
      <c r="J197" s="78">
        <f t="shared" si="116"/>
        <v>9998</v>
      </c>
      <c r="K197" s="25">
        <v>0.99980000000000002</v>
      </c>
      <c r="L197" s="22">
        <f t="shared" si="117"/>
        <v>0.99989998999899987</v>
      </c>
      <c r="M197" s="103">
        <f t="shared" si="118"/>
        <v>1.0001000200040009</v>
      </c>
      <c r="N197" s="52">
        <f t="shared" si="119"/>
        <v>1.0002000400088917E-4</v>
      </c>
      <c r="O197" s="23"/>
      <c r="Q197" s="27">
        <f>G197+$Q209/2</f>
        <v>1.4999999999999448E-4</v>
      </c>
      <c r="R197" s="66">
        <f t="shared" si="120"/>
        <v>6666.6666666669116</v>
      </c>
      <c r="S197" s="87">
        <f t="shared" si="121"/>
        <v>0.99970000000000003</v>
      </c>
      <c r="T197" s="61">
        <f>K197+$Q209/2</f>
        <v>0.99985000000000002</v>
      </c>
      <c r="U197" s="103">
        <f>1/T197</f>
        <v>1.0001500225033755</v>
      </c>
      <c r="V197" s="85">
        <f t="shared" si="123"/>
        <v>-0.99970000000000003</v>
      </c>
    </row>
    <row r="198" spans="1:22" x14ac:dyDescent="0.25">
      <c r="B198" s="8">
        <v>5</v>
      </c>
      <c r="C198" s="9" t="s">
        <v>32</v>
      </c>
      <c r="D198" s="10" t="s">
        <v>35</v>
      </c>
      <c r="E198" s="12">
        <f>5*E194</f>
        <v>30</v>
      </c>
      <c r="F198" s="10">
        <f>F$42+E198</f>
        <v>100</v>
      </c>
      <c r="G198" s="100">
        <v>0</v>
      </c>
      <c r="H198" s="63">
        <f t="shared" si="114"/>
        <v>0</v>
      </c>
      <c r="I198" s="30" t="s">
        <v>72</v>
      </c>
      <c r="J198" s="97" t="s">
        <v>73</v>
      </c>
      <c r="K198" s="104">
        <v>1</v>
      </c>
      <c r="L198" s="22">
        <f t="shared" si="117"/>
        <v>1</v>
      </c>
      <c r="M198" s="66">
        <f t="shared" si="118"/>
        <v>1</v>
      </c>
      <c r="N198" s="74">
        <f t="shared" si="119"/>
        <v>0</v>
      </c>
      <c r="O198" s="23"/>
      <c r="Q198" s="100">
        <f>G198+$Q210/2</f>
        <v>0</v>
      </c>
      <c r="R198" s="30" t="s">
        <v>72</v>
      </c>
      <c r="S198" s="87">
        <f t="shared" si="121"/>
        <v>1</v>
      </c>
      <c r="T198" s="61">
        <f>K198+$Q210/2</f>
        <v>1</v>
      </c>
      <c r="U198" s="66">
        <f t="shared" si="122"/>
        <v>1</v>
      </c>
      <c r="V198" s="85">
        <f t="shared" si="123"/>
        <v>-1</v>
      </c>
    </row>
    <row r="199" spans="1:22" x14ac:dyDescent="0.25">
      <c r="B199" s="8">
        <v>6</v>
      </c>
      <c r="C199" s="9" t="s">
        <v>33</v>
      </c>
      <c r="D199" s="10" t="s">
        <v>35</v>
      </c>
      <c r="E199" s="12">
        <f>6*E194</f>
        <v>36</v>
      </c>
      <c r="F199" s="10">
        <f>F$43+E199</f>
        <v>120</v>
      </c>
      <c r="G199" s="100">
        <v>0</v>
      </c>
      <c r="H199" s="63">
        <f t="shared" si="114"/>
        <v>0</v>
      </c>
      <c r="I199" s="30" t="s">
        <v>72</v>
      </c>
      <c r="J199" s="97" t="s">
        <v>73</v>
      </c>
      <c r="K199" s="104">
        <v>1</v>
      </c>
      <c r="L199" s="22">
        <f t="shared" si="117"/>
        <v>1</v>
      </c>
      <c r="M199" s="66">
        <f t="shared" si="118"/>
        <v>1</v>
      </c>
      <c r="N199" s="74">
        <f t="shared" si="119"/>
        <v>0</v>
      </c>
      <c r="O199" s="23"/>
      <c r="Q199" s="100">
        <f>G199+$Q211/2</f>
        <v>0</v>
      </c>
      <c r="R199" s="30" t="s">
        <v>72</v>
      </c>
      <c r="S199" s="87">
        <f t="shared" si="121"/>
        <v>1</v>
      </c>
      <c r="T199" s="61">
        <f>K199+$Q211/2</f>
        <v>1</v>
      </c>
      <c r="U199" s="66">
        <f t="shared" si="122"/>
        <v>1</v>
      </c>
      <c r="V199" s="85">
        <f t="shared" si="123"/>
        <v>-1</v>
      </c>
    </row>
    <row r="200" spans="1:22" ht="15.75" thickBot="1" x14ac:dyDescent="0.3">
      <c r="B200" s="14">
        <v>7</v>
      </c>
      <c r="C200" s="15" t="s">
        <v>34</v>
      </c>
      <c r="D200" s="16" t="s">
        <v>35</v>
      </c>
      <c r="E200" s="18">
        <f>7*E194</f>
        <v>42</v>
      </c>
      <c r="F200" s="43">
        <f>F$44+E200</f>
        <v>140</v>
      </c>
      <c r="G200" s="101">
        <v>0</v>
      </c>
      <c r="H200" s="29">
        <f t="shared" si="114"/>
        <v>0</v>
      </c>
      <c r="I200" s="50" t="s">
        <v>72</v>
      </c>
      <c r="J200" s="98" t="s">
        <v>73</v>
      </c>
      <c r="K200" s="105">
        <v>1</v>
      </c>
      <c r="L200" s="31">
        <f t="shared" si="117"/>
        <v>1</v>
      </c>
      <c r="M200" s="67">
        <f t="shared" si="118"/>
        <v>1</v>
      </c>
      <c r="N200" s="75">
        <f t="shared" si="119"/>
        <v>0</v>
      </c>
      <c r="O200" s="23"/>
      <c r="Q200" s="101">
        <f>G200+$Q212/2</f>
        <v>0</v>
      </c>
      <c r="R200" s="50" t="s">
        <v>72</v>
      </c>
      <c r="S200" s="88">
        <f t="shared" si="121"/>
        <v>1</v>
      </c>
      <c r="T200" s="62">
        <f>K200+$Q212/2</f>
        <v>1</v>
      </c>
      <c r="U200" s="67">
        <f t="shared" si="122"/>
        <v>1</v>
      </c>
      <c r="V200" s="86">
        <f t="shared" si="123"/>
        <v>-1</v>
      </c>
    </row>
    <row r="203" spans="1:22" ht="15.75" thickBot="1" x14ac:dyDescent="0.3">
      <c r="H203" s="82" t="s">
        <v>22</v>
      </c>
      <c r="I203" s="83"/>
      <c r="J203" s="83"/>
      <c r="K203" s="83"/>
      <c r="L203" s="82" t="s">
        <v>37</v>
      </c>
      <c r="M203" s="83"/>
      <c r="N203" s="83"/>
      <c r="O203" s="83"/>
      <c r="P203" s="83"/>
      <c r="Q203" s="82" t="s">
        <v>38</v>
      </c>
    </row>
    <row r="204" spans="1:22" x14ac:dyDescent="0.25">
      <c r="B204" s="36" t="s">
        <v>17</v>
      </c>
      <c r="C204" s="3" t="s">
        <v>24</v>
      </c>
      <c r="D204" s="37" t="s">
        <v>26</v>
      </c>
      <c r="E204" s="39"/>
      <c r="F204" s="59"/>
      <c r="H204" s="45" t="s">
        <v>39</v>
      </c>
      <c r="I204" s="46"/>
      <c r="J204" s="46"/>
      <c r="K204" s="49"/>
      <c r="L204" s="45" t="s">
        <v>40</v>
      </c>
      <c r="M204" s="46"/>
      <c r="N204" s="46"/>
      <c r="O204" s="49"/>
      <c r="Q204" s="45" t="s">
        <v>8</v>
      </c>
      <c r="R204" s="46"/>
      <c r="S204" s="46"/>
      <c r="T204" s="49"/>
    </row>
    <row r="205" spans="1:22" x14ac:dyDescent="0.25">
      <c r="B205" s="20" t="s">
        <v>18</v>
      </c>
      <c r="C205" s="4" t="s">
        <v>25</v>
      </c>
      <c r="D205" s="38" t="s">
        <v>27</v>
      </c>
      <c r="E205" s="40"/>
      <c r="F205" s="60"/>
      <c r="H205" s="20" t="s">
        <v>4</v>
      </c>
      <c r="I205" s="5" t="s">
        <v>5</v>
      </c>
      <c r="J205" s="5" t="s">
        <v>3</v>
      </c>
      <c r="K205" s="53" t="s">
        <v>54</v>
      </c>
      <c r="L205" s="20" t="s">
        <v>4</v>
      </c>
      <c r="M205" s="5" t="s">
        <v>5</v>
      </c>
      <c r="N205" s="5" t="s">
        <v>3</v>
      </c>
      <c r="O205" s="53" t="s">
        <v>54</v>
      </c>
      <c r="Q205" s="20" t="s">
        <v>4</v>
      </c>
      <c r="R205" s="5" t="s">
        <v>5</v>
      </c>
      <c r="S205" s="5" t="s">
        <v>3</v>
      </c>
      <c r="T205" s="53" t="s">
        <v>54</v>
      </c>
    </row>
    <row r="206" spans="1:22" x14ac:dyDescent="0.25">
      <c r="B206" s="8">
        <v>1</v>
      </c>
      <c r="C206" s="9" t="s">
        <v>28</v>
      </c>
      <c r="D206" s="11" t="s">
        <v>35</v>
      </c>
      <c r="E206" s="42">
        <f>E194</f>
        <v>6</v>
      </c>
      <c r="F206" s="13">
        <f>F$38+E206</f>
        <v>20</v>
      </c>
      <c r="H206" s="55">
        <f>G194</f>
        <v>2.7E-2</v>
      </c>
      <c r="I206" s="66">
        <f>1/H206</f>
        <v>37.037037037037038</v>
      </c>
      <c r="J206" s="78">
        <f>I206-1</f>
        <v>36.037037037037038</v>
      </c>
      <c r="K206" s="74">
        <f>J206/2</f>
        <v>18.018518518518519</v>
      </c>
      <c r="L206" s="55">
        <f>K194</f>
        <v>0.94599999999999995</v>
      </c>
      <c r="M206" s="30">
        <f>1/L206</f>
        <v>1.0570824524312896</v>
      </c>
      <c r="N206" s="76">
        <f>M206-1</f>
        <v>5.7082452431289621E-2</v>
      </c>
      <c r="O206" s="72">
        <f>N206/2</f>
        <v>2.854122621564481E-2</v>
      </c>
      <c r="Q206" s="27">
        <f>1-G194-K194</f>
        <v>2.7000000000000024E-2</v>
      </c>
      <c r="R206" s="66">
        <f>1/Q206</f>
        <v>37.037037037037003</v>
      </c>
      <c r="S206" s="78">
        <f>R206-1</f>
        <v>36.037037037037003</v>
      </c>
      <c r="T206" s="74">
        <f>S206/2</f>
        <v>18.018518518518501</v>
      </c>
    </row>
    <row r="207" spans="1:22" x14ac:dyDescent="0.25">
      <c r="B207" s="8">
        <v>2</v>
      </c>
      <c r="C207" s="9" t="s">
        <v>29</v>
      </c>
      <c r="D207" s="11" t="s">
        <v>35</v>
      </c>
      <c r="E207" s="12">
        <f>2*E206</f>
        <v>12</v>
      </c>
      <c r="F207" s="13">
        <f>F$39+E207</f>
        <v>40</v>
      </c>
      <c r="H207" s="27">
        <f t="shared" ref="H207:H212" si="124">G195</f>
        <v>3.8E-3</v>
      </c>
      <c r="I207" s="66">
        <f t="shared" ref="I207:I212" si="125">1/H207</f>
        <v>263.15789473684208</v>
      </c>
      <c r="J207" s="78">
        <f t="shared" ref="J207:J209" si="126">I207-1</f>
        <v>262.15789473684208</v>
      </c>
      <c r="K207" s="74">
        <f>J207/2</f>
        <v>131.07894736842104</v>
      </c>
      <c r="L207" s="27">
        <f t="shared" ref="L207:L212" si="127">K195</f>
        <v>0.99260000000000004</v>
      </c>
      <c r="M207" s="30">
        <f t="shared" ref="M207:M212" si="128">1/L207</f>
        <v>1.007455168245013</v>
      </c>
      <c r="N207" s="51">
        <f t="shared" ref="N207:N212" si="129">M207-1</f>
        <v>7.4551682450130219E-3</v>
      </c>
      <c r="O207" s="95" t="s">
        <v>70</v>
      </c>
      <c r="Q207" s="27">
        <f t="shared" ref="Q207:Q211" si="130">1-G195-K195</f>
        <v>3.5999999999999366E-3</v>
      </c>
      <c r="R207" s="66">
        <f>1/Q207</f>
        <v>277.77777777778266</v>
      </c>
      <c r="S207" s="78">
        <f>R207-1</f>
        <v>276.77777777778266</v>
      </c>
      <c r="T207" s="74">
        <f>S207/2</f>
        <v>138.38888888889133</v>
      </c>
    </row>
    <row r="208" spans="1:22" x14ac:dyDescent="0.25">
      <c r="B208" s="8">
        <v>3</v>
      </c>
      <c r="C208" s="9" t="s">
        <v>31</v>
      </c>
      <c r="D208" s="11" t="s">
        <v>35</v>
      </c>
      <c r="E208" s="12">
        <f>3*E206</f>
        <v>18</v>
      </c>
      <c r="F208" s="13">
        <f>F$40+E208</f>
        <v>60</v>
      </c>
      <c r="H208" s="27">
        <f t="shared" si="124"/>
        <v>5.9999999999999995E-4</v>
      </c>
      <c r="I208" s="66">
        <f t="shared" si="125"/>
        <v>1666.6666666666667</v>
      </c>
      <c r="J208" s="78">
        <f t="shared" si="126"/>
        <v>1665.6666666666667</v>
      </c>
      <c r="K208" s="95" t="s">
        <v>70</v>
      </c>
      <c r="L208" s="27">
        <f t="shared" si="127"/>
        <v>0.99890000000000001</v>
      </c>
      <c r="M208" s="102">
        <f t="shared" si="128"/>
        <v>1.0011012113324658</v>
      </c>
      <c r="N208" s="51">
        <f t="shared" si="129"/>
        <v>1.101211332465768E-3</v>
      </c>
      <c r="O208" s="95" t="s">
        <v>70</v>
      </c>
      <c r="Q208" s="27">
        <f t="shared" si="130"/>
        <v>4.9999999999994493E-4</v>
      </c>
      <c r="R208" s="66">
        <f>1/Q208</f>
        <v>2000.0000000002203</v>
      </c>
      <c r="S208" s="78">
        <f>R208-1</f>
        <v>1999.0000000002203</v>
      </c>
      <c r="T208" s="95" t="s">
        <v>70</v>
      </c>
    </row>
    <row r="209" spans="1:22" x14ac:dyDescent="0.25">
      <c r="B209" s="8">
        <v>4</v>
      </c>
      <c r="C209" s="9" t="s">
        <v>30</v>
      </c>
      <c r="D209" s="11" t="s">
        <v>35</v>
      </c>
      <c r="E209" s="12">
        <f>4*E206</f>
        <v>24</v>
      </c>
      <c r="F209" s="13">
        <f>F$41+E209</f>
        <v>80</v>
      </c>
      <c r="H209" s="27">
        <f t="shared" si="124"/>
        <v>1E-4</v>
      </c>
      <c r="I209" s="66">
        <f t="shared" si="125"/>
        <v>10000</v>
      </c>
      <c r="J209" s="78">
        <f t="shared" si="126"/>
        <v>9999</v>
      </c>
      <c r="K209" s="95" t="s">
        <v>70</v>
      </c>
      <c r="L209" s="27">
        <f t="shared" si="127"/>
        <v>0.99980000000000002</v>
      </c>
      <c r="M209" s="103">
        <f t="shared" si="128"/>
        <v>1.0002000400080016</v>
      </c>
      <c r="N209" s="51">
        <f t="shared" si="129"/>
        <v>2.000400080015563E-4</v>
      </c>
      <c r="O209" s="95" t="s">
        <v>70</v>
      </c>
      <c r="Q209" s="27">
        <f t="shared" si="130"/>
        <v>9.9999999999988987E-5</v>
      </c>
      <c r="R209" s="66">
        <f>1/Q209</f>
        <v>10000.0000000011</v>
      </c>
      <c r="S209" s="78">
        <f>R209-1</f>
        <v>9999.0000000011005</v>
      </c>
      <c r="T209" s="95" t="s">
        <v>70</v>
      </c>
    </row>
    <row r="210" spans="1:22" x14ac:dyDescent="0.25">
      <c r="B210" s="8">
        <v>5</v>
      </c>
      <c r="C210" s="9" t="s">
        <v>32</v>
      </c>
      <c r="D210" s="11" t="s">
        <v>35</v>
      </c>
      <c r="E210" s="12">
        <f>5*E206</f>
        <v>30</v>
      </c>
      <c r="F210" s="13">
        <f>F$42+E210</f>
        <v>100</v>
      </c>
      <c r="H210" s="100">
        <f t="shared" si="124"/>
        <v>0</v>
      </c>
      <c r="I210" s="30" t="s">
        <v>72</v>
      </c>
      <c r="J210" s="97" t="s">
        <v>73</v>
      </c>
      <c r="K210" s="95" t="s">
        <v>70</v>
      </c>
      <c r="L210" s="27">
        <f t="shared" si="127"/>
        <v>1</v>
      </c>
      <c r="M210" s="66">
        <f t="shared" si="128"/>
        <v>1</v>
      </c>
      <c r="N210" s="78">
        <f t="shared" si="129"/>
        <v>0</v>
      </c>
      <c r="O210" s="95" t="s">
        <v>70</v>
      </c>
      <c r="Q210" s="100">
        <f t="shared" si="130"/>
        <v>0</v>
      </c>
      <c r="R210" s="30" t="s">
        <v>72</v>
      </c>
      <c r="S210" s="97" t="s">
        <v>73</v>
      </c>
      <c r="T210" s="95" t="s">
        <v>70</v>
      </c>
    </row>
    <row r="211" spans="1:22" x14ac:dyDescent="0.25">
      <c r="B211" s="8">
        <v>6</v>
      </c>
      <c r="C211" s="9" t="s">
        <v>33</v>
      </c>
      <c r="D211" s="11" t="s">
        <v>35</v>
      </c>
      <c r="E211" s="12">
        <f>6*E206</f>
        <v>36</v>
      </c>
      <c r="F211" s="13">
        <f>F$43+E211</f>
        <v>120</v>
      </c>
      <c r="H211" s="100">
        <f t="shared" si="124"/>
        <v>0</v>
      </c>
      <c r="I211" s="30" t="s">
        <v>72</v>
      </c>
      <c r="J211" s="97" t="s">
        <v>73</v>
      </c>
      <c r="K211" s="95" t="s">
        <v>70</v>
      </c>
      <c r="L211" s="27">
        <f t="shared" si="127"/>
        <v>1</v>
      </c>
      <c r="M211" s="66">
        <f t="shared" si="128"/>
        <v>1</v>
      </c>
      <c r="N211" s="78">
        <f t="shared" si="129"/>
        <v>0</v>
      </c>
      <c r="O211" s="95" t="s">
        <v>70</v>
      </c>
      <c r="Q211" s="100">
        <f t="shared" si="130"/>
        <v>0</v>
      </c>
      <c r="R211" s="30" t="s">
        <v>72</v>
      </c>
      <c r="S211" s="97" t="s">
        <v>73</v>
      </c>
      <c r="T211" s="95" t="s">
        <v>70</v>
      </c>
    </row>
    <row r="212" spans="1:22" ht="15.75" thickBot="1" x14ac:dyDescent="0.3">
      <c r="B212" s="14">
        <v>7</v>
      </c>
      <c r="C212" s="15" t="s">
        <v>34</v>
      </c>
      <c r="D212" s="17" t="s">
        <v>35</v>
      </c>
      <c r="E212" s="18">
        <f>7*E206</f>
        <v>42</v>
      </c>
      <c r="F212" s="43">
        <f>F$44+E212</f>
        <v>140</v>
      </c>
      <c r="H212" s="101">
        <f t="shared" si="124"/>
        <v>0</v>
      </c>
      <c r="I212" s="50" t="s">
        <v>72</v>
      </c>
      <c r="J212" s="99" t="s">
        <v>73</v>
      </c>
      <c r="K212" s="96" t="s">
        <v>70</v>
      </c>
      <c r="L212" s="33">
        <f t="shared" si="127"/>
        <v>1</v>
      </c>
      <c r="M212" s="67">
        <f t="shared" si="128"/>
        <v>1</v>
      </c>
      <c r="N212" s="79">
        <f t="shared" si="129"/>
        <v>0</v>
      </c>
      <c r="O212" s="96" t="s">
        <v>70</v>
      </c>
      <c r="Q212" s="101">
        <f>1-G200-K200</f>
        <v>0</v>
      </c>
      <c r="R212" s="50" t="s">
        <v>72</v>
      </c>
      <c r="S212" s="99" t="s">
        <v>73</v>
      </c>
      <c r="T212" s="96" t="s">
        <v>70</v>
      </c>
    </row>
    <row r="214" spans="1:22" ht="15.75" thickBot="1" x14ac:dyDescent="0.3"/>
    <row r="215" spans="1:22" ht="15.75" thickTop="1" x14ac:dyDescent="0.25">
      <c r="A215" s="44"/>
      <c r="B215" s="44"/>
      <c r="C215" s="44"/>
      <c r="D215" s="44"/>
      <c r="E215" s="44"/>
      <c r="F215" s="44"/>
      <c r="G215" s="44"/>
      <c r="H215" s="44"/>
      <c r="I215" s="44"/>
      <c r="J215" s="44"/>
      <c r="K215" s="44"/>
      <c r="L215" s="44"/>
      <c r="M215" s="44"/>
      <c r="N215" s="44"/>
      <c r="O215" s="44"/>
      <c r="P215" s="44"/>
      <c r="Q215" s="44" t="s">
        <v>61</v>
      </c>
      <c r="R215" s="44"/>
      <c r="S215" s="44"/>
      <c r="T215" s="44"/>
      <c r="U215" s="44"/>
      <c r="V215" s="44"/>
    </row>
    <row r="216" spans="1:22" x14ac:dyDescent="0.25">
      <c r="A216" s="2"/>
      <c r="B216" s="2"/>
      <c r="C216" s="2"/>
      <c r="D216" s="2"/>
      <c r="E216" s="2"/>
      <c r="F216" s="2"/>
      <c r="G216" s="2"/>
      <c r="H216" s="2"/>
      <c r="I216" s="2"/>
      <c r="J216" s="2"/>
      <c r="K216" s="2"/>
      <c r="L216" s="2"/>
      <c r="M216" s="2"/>
      <c r="N216" s="2"/>
      <c r="Q216" s="2" t="s">
        <v>62</v>
      </c>
      <c r="R216" s="2"/>
      <c r="S216" s="2"/>
      <c r="T216" s="2"/>
      <c r="U216" s="2"/>
      <c r="V216" s="2"/>
    </row>
    <row r="217" spans="1:22" ht="15.75" thickBot="1" x14ac:dyDescent="0.3">
      <c r="G217" s="82" t="s">
        <v>36</v>
      </c>
      <c r="H217" s="83"/>
      <c r="I217" s="83"/>
      <c r="J217" s="83"/>
      <c r="K217" s="82" t="s">
        <v>41</v>
      </c>
      <c r="L217" s="83"/>
      <c r="M217" s="83"/>
      <c r="N217" s="83"/>
      <c r="O217" s="83"/>
      <c r="P217" s="83"/>
      <c r="Q217" s="82" t="s">
        <v>23</v>
      </c>
      <c r="R217" s="83"/>
      <c r="S217" s="83"/>
      <c r="T217" s="82" t="s">
        <v>21</v>
      </c>
    </row>
    <row r="218" spans="1:22" x14ac:dyDescent="0.25">
      <c r="A218" s="21" t="s">
        <v>1</v>
      </c>
      <c r="B218" s="36" t="s">
        <v>17</v>
      </c>
      <c r="C218" s="3" t="s">
        <v>24</v>
      </c>
      <c r="D218" s="37" t="s">
        <v>26</v>
      </c>
      <c r="E218" s="39"/>
      <c r="F218" s="59"/>
      <c r="G218" s="45" t="s">
        <v>7</v>
      </c>
      <c r="H218" s="46"/>
      <c r="I218" s="46"/>
      <c r="J218" s="47"/>
      <c r="K218" s="48" t="s">
        <v>9</v>
      </c>
      <c r="L218" s="46"/>
      <c r="M218" s="46"/>
      <c r="N218" s="49"/>
      <c r="O218" s="23"/>
      <c r="Q218" s="45" t="s">
        <v>59</v>
      </c>
      <c r="R218" s="46"/>
      <c r="S218" s="47"/>
      <c r="T218" s="48" t="s">
        <v>60</v>
      </c>
      <c r="U218" s="46"/>
      <c r="V218" s="49"/>
    </row>
    <row r="219" spans="1:22" x14ac:dyDescent="0.25">
      <c r="A219" s="21" t="s">
        <v>65</v>
      </c>
      <c r="B219" s="20" t="s">
        <v>18</v>
      </c>
      <c r="C219" s="4" t="s">
        <v>25</v>
      </c>
      <c r="D219" s="38" t="s">
        <v>27</v>
      </c>
      <c r="E219" s="40"/>
      <c r="F219" s="60"/>
      <c r="G219" s="20" t="s">
        <v>4</v>
      </c>
      <c r="H219" s="5" t="s">
        <v>16</v>
      </c>
      <c r="I219" s="5" t="s">
        <v>5</v>
      </c>
      <c r="J219" s="5" t="s">
        <v>3</v>
      </c>
      <c r="K219" s="54" t="s">
        <v>4</v>
      </c>
      <c r="L219" s="5" t="s">
        <v>16</v>
      </c>
      <c r="M219" s="5" t="s">
        <v>5</v>
      </c>
      <c r="N219" s="53" t="s">
        <v>3</v>
      </c>
      <c r="O219" s="23"/>
      <c r="Q219" s="26" t="s">
        <v>4</v>
      </c>
      <c r="R219" s="5" t="s">
        <v>5</v>
      </c>
      <c r="S219" s="6" t="s">
        <v>3</v>
      </c>
      <c r="T219" s="5" t="s">
        <v>4</v>
      </c>
      <c r="U219" s="5" t="s">
        <v>5</v>
      </c>
      <c r="V219" s="7" t="s">
        <v>3</v>
      </c>
    </row>
    <row r="220" spans="1:22" x14ac:dyDescent="0.25">
      <c r="B220" s="8">
        <v>1</v>
      </c>
      <c r="C220" s="9" t="s">
        <v>28</v>
      </c>
      <c r="D220" s="10" t="s">
        <v>35</v>
      </c>
      <c r="E220" s="42">
        <v>7</v>
      </c>
      <c r="F220" s="10">
        <f>F$38+E220</f>
        <v>21</v>
      </c>
      <c r="G220" s="27">
        <v>1.1599999999999999E-2</v>
      </c>
      <c r="H220" s="22">
        <f>G220/(G220+K220)</f>
        <v>1.1781434084907576E-2</v>
      </c>
      <c r="I220" s="64">
        <f>1/H220</f>
        <v>84.879310344827587</v>
      </c>
      <c r="J220" s="78">
        <f>I220-1</f>
        <v>83.879310344827587</v>
      </c>
      <c r="K220" s="41">
        <v>0.97299999999999998</v>
      </c>
      <c r="L220" s="22">
        <f>K220/(G220+K220)</f>
        <v>0.9882185659150925</v>
      </c>
      <c r="M220" s="30">
        <f>1/L220</f>
        <v>1.0119218910585817</v>
      </c>
      <c r="N220" s="72">
        <f>M220-1</f>
        <v>1.1921891058581657E-2</v>
      </c>
      <c r="O220" s="23"/>
      <c r="Q220" s="27">
        <f>G220+$Q232/2</f>
        <v>1.9299999999999984E-2</v>
      </c>
      <c r="R220" s="64">
        <f>1/Q220</f>
        <v>51.813471502590716</v>
      </c>
      <c r="S220" s="89">
        <f>(T220*2)-1</f>
        <v>0.96139999999999981</v>
      </c>
      <c r="T220" s="61">
        <f>K220+$Q232/2</f>
        <v>0.98069999999999991</v>
      </c>
      <c r="U220" s="30">
        <f>1/T220</f>
        <v>1.0196798205363518</v>
      </c>
      <c r="V220" s="91">
        <f>(Q220*2)-1</f>
        <v>-0.96140000000000003</v>
      </c>
    </row>
    <row r="221" spans="1:22" x14ac:dyDescent="0.25">
      <c r="A221" s="21"/>
      <c r="B221" s="8">
        <v>2</v>
      </c>
      <c r="C221" s="9" t="s">
        <v>29</v>
      </c>
      <c r="D221" s="10" t="s">
        <v>35</v>
      </c>
      <c r="E221" s="12">
        <f>2*E220</f>
        <v>14</v>
      </c>
      <c r="F221" s="10">
        <f>F$39+E221</f>
        <v>42</v>
      </c>
      <c r="G221" s="27">
        <v>8.0000000000000004E-4</v>
      </c>
      <c r="H221" s="24">
        <f t="shared" ref="H221:H226" si="131">G221/(G221+K221)</f>
        <v>8.0080080080080084E-4</v>
      </c>
      <c r="I221" s="66">
        <f t="shared" ref="I221:I225" si="132">1/H221</f>
        <v>1248.75</v>
      </c>
      <c r="J221" s="78">
        <f>I221-1</f>
        <v>1247.75</v>
      </c>
      <c r="K221" s="25">
        <v>0.99819999999999998</v>
      </c>
      <c r="L221" s="22">
        <f t="shared" ref="L221:L226" si="133">K221/(G221+K221)</f>
        <v>0.9991991991991992</v>
      </c>
      <c r="M221" s="102">
        <f t="shared" ref="M221:M226" si="134">1/L221</f>
        <v>1.000801442596674</v>
      </c>
      <c r="N221" s="72">
        <f t="shared" ref="N221:N226" si="135">M221-1</f>
        <v>8.0144259667402906E-4</v>
      </c>
      <c r="O221" s="23"/>
      <c r="Q221" s="27">
        <f>G221+$Q233/2</f>
        <v>1.3000000000000004E-3</v>
      </c>
      <c r="R221" s="66">
        <f t="shared" ref="R221:R226" si="136">1/Q221</f>
        <v>769.23076923076906</v>
      </c>
      <c r="S221" s="89">
        <f t="shared" ref="S221:S226" si="137">(T221*2)-1</f>
        <v>0.99739999999999984</v>
      </c>
      <c r="T221" s="61">
        <f>K221+$Q233/2</f>
        <v>0.99869999999999992</v>
      </c>
      <c r="U221" s="102">
        <f t="shared" ref="U221:U226" si="138">1/T221</f>
        <v>1.0013016921998599</v>
      </c>
      <c r="V221" s="92">
        <f t="shared" ref="V221:V226" si="139">(Q221*2)-1</f>
        <v>-0.99739999999999995</v>
      </c>
    </row>
    <row r="222" spans="1:22" x14ac:dyDescent="0.25">
      <c r="A222" s="21"/>
      <c r="B222" s="8">
        <v>3</v>
      </c>
      <c r="C222" s="9" t="s">
        <v>31</v>
      </c>
      <c r="D222" s="10" t="s">
        <v>35</v>
      </c>
      <c r="E222" s="12">
        <f>3*E220</f>
        <v>21</v>
      </c>
      <c r="F222" s="10">
        <f>F$40+E222</f>
        <v>63</v>
      </c>
      <c r="G222" s="27">
        <v>1E-4</v>
      </c>
      <c r="H222" s="24">
        <f t="shared" si="131"/>
        <v>1E-4</v>
      </c>
      <c r="I222" s="66">
        <f t="shared" si="132"/>
        <v>10000</v>
      </c>
      <c r="J222" s="78">
        <f>I222-1</f>
        <v>9999</v>
      </c>
      <c r="K222" s="25">
        <v>0.99990000000000001</v>
      </c>
      <c r="L222" s="22">
        <f t="shared" si="133"/>
        <v>0.99990000000000001</v>
      </c>
      <c r="M222" s="103">
        <f>1/L222</f>
        <v>1.000100010001</v>
      </c>
      <c r="N222" s="52">
        <f t="shared" si="135"/>
        <v>1.0001000100001711E-4</v>
      </c>
      <c r="O222" s="23"/>
      <c r="Q222" s="27">
        <f>G222+$Q234/2</f>
        <v>1E-4</v>
      </c>
      <c r="R222" s="66">
        <f t="shared" si="136"/>
        <v>10000</v>
      </c>
      <c r="S222" s="87">
        <v>1</v>
      </c>
      <c r="T222" s="28">
        <f>K222+$Q234/2</f>
        <v>0.99990000000000001</v>
      </c>
      <c r="U222" s="103">
        <f t="shared" si="138"/>
        <v>1.000100010001</v>
      </c>
      <c r="V222" s="85">
        <f t="shared" si="139"/>
        <v>-0.99980000000000002</v>
      </c>
    </row>
    <row r="223" spans="1:22" x14ac:dyDescent="0.25">
      <c r="B223" s="8">
        <v>4</v>
      </c>
      <c r="C223" s="9" t="s">
        <v>30</v>
      </c>
      <c r="D223" s="10" t="s">
        <v>35</v>
      </c>
      <c r="E223" s="12">
        <f>4*E220</f>
        <v>28</v>
      </c>
      <c r="F223" s="10">
        <f>F$41+E223</f>
        <v>84</v>
      </c>
      <c r="G223" s="100">
        <v>0</v>
      </c>
      <c r="H223" s="63">
        <f t="shared" si="131"/>
        <v>0</v>
      </c>
      <c r="I223" s="30" t="s">
        <v>72</v>
      </c>
      <c r="J223" s="97" t="s">
        <v>73</v>
      </c>
      <c r="K223" s="104">
        <v>1</v>
      </c>
      <c r="L223" s="28">
        <f t="shared" si="133"/>
        <v>1</v>
      </c>
      <c r="M223" s="66">
        <f t="shared" si="134"/>
        <v>1</v>
      </c>
      <c r="N223" s="74">
        <f t="shared" si="135"/>
        <v>0</v>
      </c>
      <c r="O223" s="23"/>
      <c r="Q223" s="100">
        <f>G223+$Q235/2</f>
        <v>0</v>
      </c>
      <c r="R223" s="30" t="s">
        <v>72</v>
      </c>
      <c r="S223" s="87">
        <v>1</v>
      </c>
      <c r="T223" s="28">
        <f>K223+$Q235/2</f>
        <v>1</v>
      </c>
      <c r="U223" s="66">
        <f>1/T223</f>
        <v>1</v>
      </c>
      <c r="V223" s="85">
        <f t="shared" si="139"/>
        <v>-1</v>
      </c>
    </row>
    <row r="224" spans="1:22" x14ac:dyDescent="0.25">
      <c r="B224" s="8">
        <v>5</v>
      </c>
      <c r="C224" s="9" t="s">
        <v>32</v>
      </c>
      <c r="D224" s="10" t="s">
        <v>35</v>
      </c>
      <c r="E224" s="12">
        <f>5*E220</f>
        <v>35</v>
      </c>
      <c r="F224" s="10">
        <f>F$42+E224</f>
        <v>105</v>
      </c>
      <c r="G224" s="100">
        <v>0</v>
      </c>
      <c r="H224" s="63">
        <f t="shared" si="131"/>
        <v>0</v>
      </c>
      <c r="I224" s="30" t="s">
        <v>72</v>
      </c>
      <c r="J224" s="97" t="s">
        <v>73</v>
      </c>
      <c r="K224" s="104">
        <v>1</v>
      </c>
      <c r="L224" s="28">
        <f t="shared" si="133"/>
        <v>1</v>
      </c>
      <c r="M224" s="66">
        <f t="shared" si="134"/>
        <v>1</v>
      </c>
      <c r="N224" s="74">
        <f t="shared" si="135"/>
        <v>0</v>
      </c>
      <c r="O224" s="23"/>
      <c r="Q224" s="100">
        <f>G224+$Q236/2</f>
        <v>0</v>
      </c>
      <c r="R224" s="30" t="s">
        <v>72</v>
      </c>
      <c r="S224" s="87">
        <v>1</v>
      </c>
      <c r="T224" s="28">
        <f>K224+$Q236/2</f>
        <v>1</v>
      </c>
      <c r="U224" s="66">
        <f t="shared" si="138"/>
        <v>1</v>
      </c>
      <c r="V224" s="85">
        <f t="shared" si="139"/>
        <v>-1</v>
      </c>
    </row>
    <row r="225" spans="1:22" x14ac:dyDescent="0.25">
      <c r="B225" s="8">
        <v>6</v>
      </c>
      <c r="C225" s="9" t="s">
        <v>33</v>
      </c>
      <c r="D225" s="10" t="s">
        <v>35</v>
      </c>
      <c r="E225" s="12">
        <f>6*E220</f>
        <v>42</v>
      </c>
      <c r="F225" s="10">
        <f>F$43+E225</f>
        <v>126</v>
      </c>
      <c r="G225" s="100">
        <v>0</v>
      </c>
      <c r="H225" s="63">
        <f t="shared" si="131"/>
        <v>0</v>
      </c>
      <c r="I225" s="30" t="s">
        <v>72</v>
      </c>
      <c r="J225" s="97" t="s">
        <v>73</v>
      </c>
      <c r="K225" s="104">
        <v>1</v>
      </c>
      <c r="L225" s="28">
        <f t="shared" si="133"/>
        <v>1</v>
      </c>
      <c r="M225" s="66">
        <f t="shared" si="134"/>
        <v>1</v>
      </c>
      <c r="N225" s="74">
        <f t="shared" si="135"/>
        <v>0</v>
      </c>
      <c r="O225" s="23"/>
      <c r="Q225" s="100">
        <f>G225+$Q237/2</f>
        <v>0</v>
      </c>
      <c r="R225" s="30" t="s">
        <v>72</v>
      </c>
      <c r="S225" s="87">
        <v>1</v>
      </c>
      <c r="T225" s="28">
        <f>K225+$Q237/2</f>
        <v>1</v>
      </c>
      <c r="U225" s="66">
        <f t="shared" si="138"/>
        <v>1</v>
      </c>
      <c r="V225" s="85">
        <f t="shared" si="139"/>
        <v>-1</v>
      </c>
    </row>
    <row r="226" spans="1:22" ht="15.75" thickBot="1" x14ac:dyDescent="0.3">
      <c r="B226" s="14">
        <v>7</v>
      </c>
      <c r="C226" s="15" t="s">
        <v>34</v>
      </c>
      <c r="D226" s="16" t="s">
        <v>35</v>
      </c>
      <c r="E226" s="18">
        <f>7*E220</f>
        <v>49</v>
      </c>
      <c r="F226" s="43">
        <f>F$44+E226</f>
        <v>147</v>
      </c>
      <c r="G226" s="101">
        <v>0</v>
      </c>
      <c r="H226" s="29">
        <f t="shared" si="131"/>
        <v>0</v>
      </c>
      <c r="I226" s="50" t="s">
        <v>72</v>
      </c>
      <c r="J226" s="98" t="s">
        <v>73</v>
      </c>
      <c r="K226" s="105">
        <v>1</v>
      </c>
      <c r="L226" s="29">
        <f t="shared" si="133"/>
        <v>1</v>
      </c>
      <c r="M226" s="67">
        <f t="shared" si="134"/>
        <v>1</v>
      </c>
      <c r="N226" s="75">
        <f t="shared" si="135"/>
        <v>0</v>
      </c>
      <c r="O226" s="23"/>
      <c r="Q226" s="101">
        <f>G226+$Q238/2</f>
        <v>0</v>
      </c>
      <c r="R226" s="50" t="s">
        <v>72</v>
      </c>
      <c r="S226" s="88">
        <v>1</v>
      </c>
      <c r="T226" s="29">
        <f>K226+$Q238/2</f>
        <v>1</v>
      </c>
      <c r="U226" s="67">
        <f t="shared" si="138"/>
        <v>1</v>
      </c>
      <c r="V226" s="86">
        <f t="shared" si="139"/>
        <v>-1</v>
      </c>
    </row>
    <row r="229" spans="1:22" ht="15.75" thickBot="1" x14ac:dyDescent="0.3">
      <c r="H229" s="82" t="s">
        <v>22</v>
      </c>
      <c r="I229" s="83"/>
      <c r="J229" s="83"/>
      <c r="K229" s="83"/>
      <c r="L229" s="82" t="s">
        <v>37</v>
      </c>
      <c r="M229" s="83"/>
      <c r="N229" s="83"/>
      <c r="O229" s="83"/>
      <c r="P229" s="83"/>
      <c r="Q229" s="82" t="s">
        <v>38</v>
      </c>
    </row>
    <row r="230" spans="1:22" x14ac:dyDescent="0.25">
      <c r="B230" s="36" t="s">
        <v>17</v>
      </c>
      <c r="C230" s="3" t="s">
        <v>24</v>
      </c>
      <c r="D230" s="37" t="s">
        <v>26</v>
      </c>
      <c r="E230" s="39"/>
      <c r="F230" s="59"/>
      <c r="H230" s="45" t="s">
        <v>39</v>
      </c>
      <c r="I230" s="46"/>
      <c r="J230" s="46"/>
      <c r="K230" s="49"/>
      <c r="L230" s="45" t="s">
        <v>40</v>
      </c>
      <c r="M230" s="46"/>
      <c r="N230" s="46"/>
      <c r="O230" s="49"/>
      <c r="Q230" s="45" t="s">
        <v>8</v>
      </c>
      <c r="R230" s="46"/>
      <c r="S230" s="46"/>
      <c r="T230" s="49"/>
    </row>
    <row r="231" spans="1:22" x14ac:dyDescent="0.25">
      <c r="B231" s="20" t="s">
        <v>18</v>
      </c>
      <c r="C231" s="4" t="s">
        <v>25</v>
      </c>
      <c r="D231" s="38" t="s">
        <v>27</v>
      </c>
      <c r="E231" s="40"/>
      <c r="F231" s="60"/>
      <c r="H231" s="20" t="s">
        <v>4</v>
      </c>
      <c r="I231" s="5" t="s">
        <v>5</v>
      </c>
      <c r="J231" s="5" t="s">
        <v>3</v>
      </c>
      <c r="K231" s="53" t="s">
        <v>54</v>
      </c>
      <c r="L231" s="20" t="s">
        <v>4</v>
      </c>
      <c r="M231" s="5" t="s">
        <v>5</v>
      </c>
      <c r="N231" s="5" t="s">
        <v>3</v>
      </c>
      <c r="O231" s="53" t="s">
        <v>54</v>
      </c>
      <c r="Q231" s="20" t="s">
        <v>4</v>
      </c>
      <c r="R231" s="5" t="s">
        <v>5</v>
      </c>
      <c r="S231" s="5" t="s">
        <v>3</v>
      </c>
      <c r="T231" s="53" t="s">
        <v>54</v>
      </c>
    </row>
    <row r="232" spans="1:22" x14ac:dyDescent="0.25">
      <c r="B232" s="8">
        <v>1</v>
      </c>
      <c r="C232" s="9" t="s">
        <v>28</v>
      </c>
      <c r="D232" s="11" t="s">
        <v>35</v>
      </c>
      <c r="E232" s="42">
        <f>E220</f>
        <v>7</v>
      </c>
      <c r="F232" s="13">
        <f>F$38+E232</f>
        <v>21</v>
      </c>
      <c r="H232" s="55">
        <f>G220</f>
        <v>1.1599999999999999E-2</v>
      </c>
      <c r="I232" s="64">
        <f>1/H232</f>
        <v>86.206896551724142</v>
      </c>
      <c r="J232" s="78">
        <f>I232-1</f>
        <v>85.206896551724142</v>
      </c>
      <c r="K232" s="74">
        <f>J232/2</f>
        <v>42.603448275862071</v>
      </c>
      <c r="L232" s="55">
        <f>K220</f>
        <v>0.97299999999999998</v>
      </c>
      <c r="M232" s="30">
        <f>1/L232</f>
        <v>1.0277492291880781</v>
      </c>
      <c r="N232" s="51">
        <f>M232-1</f>
        <v>2.7749229188078095E-2</v>
      </c>
      <c r="O232" s="52">
        <f>N232/2</f>
        <v>1.3874614594039048E-2</v>
      </c>
      <c r="Q232" s="27">
        <f>1-G220-K220</f>
        <v>1.5399999999999969E-2</v>
      </c>
      <c r="R232" s="64">
        <f>1/Q232</f>
        <v>64.935064935065071</v>
      </c>
      <c r="S232" s="78">
        <f>R232-1</f>
        <v>63.935064935065071</v>
      </c>
      <c r="T232" s="74">
        <f>S232/2</f>
        <v>31.967532467532536</v>
      </c>
    </row>
    <row r="233" spans="1:22" x14ac:dyDescent="0.25">
      <c r="B233" s="8">
        <v>2</v>
      </c>
      <c r="C233" s="9" t="s">
        <v>29</v>
      </c>
      <c r="D233" s="11" t="s">
        <v>35</v>
      </c>
      <c r="E233" s="12">
        <f>2*E232</f>
        <v>14</v>
      </c>
      <c r="F233" s="13">
        <f>F$39+E233</f>
        <v>42</v>
      </c>
      <c r="H233" s="27">
        <f t="shared" ref="H233:H238" si="140">G221</f>
        <v>8.0000000000000004E-4</v>
      </c>
      <c r="I233" s="66">
        <f t="shared" ref="I233:I238" si="141">1/H233</f>
        <v>1250</v>
      </c>
      <c r="J233" s="78">
        <f t="shared" ref="J233:J238" si="142">I233-1</f>
        <v>1249</v>
      </c>
      <c r="K233" s="95" t="s">
        <v>70</v>
      </c>
      <c r="L233" s="27">
        <f t="shared" ref="L233:L238" si="143">K221</f>
        <v>0.99819999999999998</v>
      </c>
      <c r="M233" s="102">
        <f t="shared" ref="M233:M238" si="144">1/L233</f>
        <v>1.0018032458425166</v>
      </c>
      <c r="N233" s="51">
        <f t="shared" ref="N233:N238" si="145">M233-1</f>
        <v>1.8032458425165654E-3</v>
      </c>
      <c r="O233" s="95" t="s">
        <v>70</v>
      </c>
      <c r="Q233" s="27">
        <f t="shared" ref="Q233:Q237" si="146">1-G221-K221</f>
        <v>1.0000000000000009E-3</v>
      </c>
      <c r="R233" s="30">
        <f>1/Q233</f>
        <v>999.99999999999909</v>
      </c>
      <c r="S233" s="78">
        <f>R233-1</f>
        <v>998.99999999999909</v>
      </c>
      <c r="T233" s="95" t="s">
        <v>70</v>
      </c>
    </row>
    <row r="234" spans="1:22" x14ac:dyDescent="0.25">
      <c r="B234" s="8">
        <v>3</v>
      </c>
      <c r="C234" s="9" t="s">
        <v>31</v>
      </c>
      <c r="D234" s="11" t="s">
        <v>35</v>
      </c>
      <c r="E234" s="12">
        <f>3*E232</f>
        <v>21</v>
      </c>
      <c r="F234" s="13">
        <f>F$40+E234</f>
        <v>63</v>
      </c>
      <c r="H234" s="27">
        <f t="shared" si="140"/>
        <v>1E-4</v>
      </c>
      <c r="I234" s="66">
        <f t="shared" si="141"/>
        <v>10000</v>
      </c>
      <c r="J234" s="78">
        <f t="shared" si="142"/>
        <v>9999</v>
      </c>
      <c r="K234" s="95" t="s">
        <v>70</v>
      </c>
      <c r="L234" s="27">
        <f t="shared" si="143"/>
        <v>0.99990000000000001</v>
      </c>
      <c r="M234" s="103">
        <f t="shared" si="144"/>
        <v>1.000100010001</v>
      </c>
      <c r="N234" s="51">
        <f t="shared" si="145"/>
        <v>1.0001000100001711E-4</v>
      </c>
      <c r="O234" s="95" t="s">
        <v>70</v>
      </c>
      <c r="Q234" s="100">
        <f t="shared" si="146"/>
        <v>0</v>
      </c>
      <c r="R234" s="30" t="s">
        <v>72</v>
      </c>
      <c r="S234" s="97" t="s">
        <v>73</v>
      </c>
      <c r="T234" s="95" t="s">
        <v>70</v>
      </c>
    </row>
    <row r="235" spans="1:22" x14ac:dyDescent="0.25">
      <c r="B235" s="8">
        <v>4</v>
      </c>
      <c r="C235" s="9" t="s">
        <v>30</v>
      </c>
      <c r="D235" s="11" t="s">
        <v>35</v>
      </c>
      <c r="E235" s="12">
        <f>4*E232</f>
        <v>28</v>
      </c>
      <c r="F235" s="13">
        <f>F$41+E235</f>
        <v>84</v>
      </c>
      <c r="H235" s="100">
        <f t="shared" si="140"/>
        <v>0</v>
      </c>
      <c r="I235" s="30" t="s">
        <v>72</v>
      </c>
      <c r="J235" s="97" t="s">
        <v>73</v>
      </c>
      <c r="K235" s="95" t="s">
        <v>70</v>
      </c>
      <c r="L235" s="100">
        <f t="shared" si="143"/>
        <v>1</v>
      </c>
      <c r="M235" s="66">
        <f t="shared" si="144"/>
        <v>1</v>
      </c>
      <c r="N235" s="78">
        <f t="shared" si="145"/>
        <v>0</v>
      </c>
      <c r="O235" s="95" t="s">
        <v>70</v>
      </c>
      <c r="Q235" s="100">
        <f t="shared" si="146"/>
        <v>0</v>
      </c>
      <c r="R235" s="30" t="s">
        <v>72</v>
      </c>
      <c r="S235" s="97" t="s">
        <v>73</v>
      </c>
      <c r="T235" s="95" t="s">
        <v>70</v>
      </c>
    </row>
    <row r="236" spans="1:22" x14ac:dyDescent="0.25">
      <c r="B236" s="8">
        <v>5</v>
      </c>
      <c r="C236" s="9" t="s">
        <v>32</v>
      </c>
      <c r="D236" s="11" t="s">
        <v>35</v>
      </c>
      <c r="E236" s="12">
        <f>5*E232</f>
        <v>35</v>
      </c>
      <c r="F236" s="13">
        <f>F$42+E236</f>
        <v>105</v>
      </c>
      <c r="H236" s="100">
        <f t="shared" si="140"/>
        <v>0</v>
      </c>
      <c r="I236" s="30" t="s">
        <v>72</v>
      </c>
      <c r="J236" s="97" t="s">
        <v>73</v>
      </c>
      <c r="K236" s="95" t="s">
        <v>70</v>
      </c>
      <c r="L236" s="100">
        <f t="shared" si="143"/>
        <v>1</v>
      </c>
      <c r="M236" s="66">
        <f t="shared" si="144"/>
        <v>1</v>
      </c>
      <c r="N236" s="78">
        <f t="shared" si="145"/>
        <v>0</v>
      </c>
      <c r="O236" s="95" t="s">
        <v>70</v>
      </c>
      <c r="Q236" s="100">
        <f t="shared" si="146"/>
        <v>0</v>
      </c>
      <c r="R236" s="30" t="s">
        <v>72</v>
      </c>
      <c r="S236" s="97" t="s">
        <v>73</v>
      </c>
      <c r="T236" s="95" t="s">
        <v>70</v>
      </c>
    </row>
    <row r="237" spans="1:22" x14ac:dyDescent="0.25">
      <c r="B237" s="8">
        <v>6</v>
      </c>
      <c r="C237" s="9" t="s">
        <v>33</v>
      </c>
      <c r="D237" s="11" t="s">
        <v>35</v>
      </c>
      <c r="E237" s="12">
        <f>6*E232</f>
        <v>42</v>
      </c>
      <c r="F237" s="13">
        <f>F$43+E237</f>
        <v>126</v>
      </c>
      <c r="H237" s="100">
        <f t="shared" si="140"/>
        <v>0</v>
      </c>
      <c r="I237" s="30" t="s">
        <v>72</v>
      </c>
      <c r="J237" s="97" t="s">
        <v>73</v>
      </c>
      <c r="K237" s="95" t="s">
        <v>70</v>
      </c>
      <c r="L237" s="100">
        <f t="shared" si="143"/>
        <v>1</v>
      </c>
      <c r="M237" s="66">
        <f t="shared" si="144"/>
        <v>1</v>
      </c>
      <c r="N237" s="78">
        <f t="shared" si="145"/>
        <v>0</v>
      </c>
      <c r="O237" s="95" t="s">
        <v>70</v>
      </c>
      <c r="Q237" s="100">
        <f t="shared" si="146"/>
        <v>0</v>
      </c>
      <c r="R237" s="30" t="s">
        <v>72</v>
      </c>
      <c r="S237" s="97" t="s">
        <v>73</v>
      </c>
      <c r="T237" s="95" t="s">
        <v>70</v>
      </c>
    </row>
    <row r="238" spans="1:22" ht="15.75" thickBot="1" x14ac:dyDescent="0.3">
      <c r="B238" s="14">
        <v>7</v>
      </c>
      <c r="C238" s="15" t="s">
        <v>34</v>
      </c>
      <c r="D238" s="17" t="s">
        <v>35</v>
      </c>
      <c r="E238" s="18">
        <f>7*E232</f>
        <v>49</v>
      </c>
      <c r="F238" s="43">
        <f>F$44+E238</f>
        <v>147</v>
      </c>
      <c r="H238" s="101">
        <f t="shared" si="140"/>
        <v>0</v>
      </c>
      <c r="I238" s="50" t="s">
        <v>72</v>
      </c>
      <c r="J238" s="99" t="s">
        <v>73</v>
      </c>
      <c r="K238" s="96" t="s">
        <v>70</v>
      </c>
      <c r="L238" s="101">
        <f t="shared" si="143"/>
        <v>1</v>
      </c>
      <c r="M238" s="67">
        <f t="shared" si="144"/>
        <v>1</v>
      </c>
      <c r="N238" s="79">
        <f t="shared" si="145"/>
        <v>0</v>
      </c>
      <c r="O238" s="96" t="s">
        <v>70</v>
      </c>
      <c r="Q238" s="101">
        <f>1-G226-K226</f>
        <v>0</v>
      </c>
      <c r="R238" s="50" t="s">
        <v>72</v>
      </c>
      <c r="S238" s="99" t="s">
        <v>73</v>
      </c>
      <c r="T238" s="96" t="s">
        <v>70</v>
      </c>
    </row>
    <row r="240" spans="1:22" x14ac:dyDescent="0.25">
      <c r="A240" s="94" t="s">
        <v>77</v>
      </c>
    </row>
  </sheetData>
  <mergeCells count="88">
    <mergeCell ref="D219:F219"/>
    <mergeCell ref="D230:F230"/>
    <mergeCell ref="H230:K230"/>
    <mergeCell ref="L230:O230"/>
    <mergeCell ref="Q230:T230"/>
    <mergeCell ref="D231:F231"/>
    <mergeCell ref="D204:F204"/>
    <mergeCell ref="H204:K204"/>
    <mergeCell ref="L204:O204"/>
    <mergeCell ref="Q204:T204"/>
    <mergeCell ref="D205:F205"/>
    <mergeCell ref="D218:F218"/>
    <mergeCell ref="G218:J218"/>
    <mergeCell ref="K218:N218"/>
    <mergeCell ref="Q218:S218"/>
    <mergeCell ref="T218:V218"/>
    <mergeCell ref="D192:F192"/>
    <mergeCell ref="G192:J192"/>
    <mergeCell ref="K192:N192"/>
    <mergeCell ref="Q192:S192"/>
    <mergeCell ref="T192:V192"/>
    <mergeCell ref="D193:F193"/>
    <mergeCell ref="D167:F167"/>
    <mergeCell ref="D178:F178"/>
    <mergeCell ref="H178:K178"/>
    <mergeCell ref="L178:O178"/>
    <mergeCell ref="Q178:T178"/>
    <mergeCell ref="D179:F179"/>
    <mergeCell ref="D152:F152"/>
    <mergeCell ref="H152:K152"/>
    <mergeCell ref="L152:O152"/>
    <mergeCell ref="Q152:T152"/>
    <mergeCell ref="D153:F153"/>
    <mergeCell ref="D166:F166"/>
    <mergeCell ref="G166:J166"/>
    <mergeCell ref="K166:N166"/>
    <mergeCell ref="Q166:S166"/>
    <mergeCell ref="T166:V166"/>
    <mergeCell ref="D140:F140"/>
    <mergeCell ref="G140:J140"/>
    <mergeCell ref="K140:N140"/>
    <mergeCell ref="Q140:S140"/>
    <mergeCell ref="T140:V140"/>
    <mergeCell ref="D141:F141"/>
    <mergeCell ref="D115:F115"/>
    <mergeCell ref="D126:F126"/>
    <mergeCell ref="H126:K126"/>
    <mergeCell ref="L126:O126"/>
    <mergeCell ref="Q126:T126"/>
    <mergeCell ref="D127:F127"/>
    <mergeCell ref="D100:F100"/>
    <mergeCell ref="H100:K100"/>
    <mergeCell ref="L100:O100"/>
    <mergeCell ref="Q100:T100"/>
    <mergeCell ref="D101:F101"/>
    <mergeCell ref="D114:F114"/>
    <mergeCell ref="G114:J114"/>
    <mergeCell ref="K114:N114"/>
    <mergeCell ref="Q114:S114"/>
    <mergeCell ref="T114:V114"/>
    <mergeCell ref="D88:F88"/>
    <mergeCell ref="G88:J88"/>
    <mergeCell ref="K88:N88"/>
    <mergeCell ref="Q88:S88"/>
    <mergeCell ref="T88:V88"/>
    <mergeCell ref="D89:F89"/>
    <mergeCell ref="D74:F74"/>
    <mergeCell ref="D75:F75"/>
    <mergeCell ref="L74:O74"/>
    <mergeCell ref="Q74:T74"/>
    <mergeCell ref="Q48:T48"/>
    <mergeCell ref="H74:K74"/>
    <mergeCell ref="G62:J62"/>
    <mergeCell ref="K62:N62"/>
    <mergeCell ref="Q62:S62"/>
    <mergeCell ref="T62:V62"/>
    <mergeCell ref="K36:N36"/>
    <mergeCell ref="L48:O48"/>
    <mergeCell ref="Q36:S36"/>
    <mergeCell ref="T36:V36"/>
    <mergeCell ref="H48:K48"/>
    <mergeCell ref="G36:J36"/>
    <mergeCell ref="D36:F36"/>
    <mergeCell ref="D37:F37"/>
    <mergeCell ref="D62:F62"/>
    <mergeCell ref="D63:F63"/>
    <mergeCell ref="D48:F48"/>
    <mergeCell ref="D49:F49"/>
  </mergeCells>
  <conditionalFormatting sqref="G38:G44 K38:K44 Q38:Q44 T38:T44 Q50:Q56 L50:L56 H50:H56 G64:G70 K64:K70 Q64:Q70 T64:T70 H76:H82 L76:L82 Q76:Q82">
    <cfRule type="cellIs" dxfId="87" priority="78" operator="between">
      <formula>0.95</formula>
      <formula>1</formula>
    </cfRule>
    <cfRule type="cellIs" dxfId="86" priority="79" operator="between">
      <formula>0.9</formula>
      <formula>0.95</formula>
    </cfRule>
    <cfRule type="cellIs" dxfId="85" priority="80" operator="between">
      <formula>0.8</formula>
      <formula>0.9</formula>
    </cfRule>
    <cfRule type="cellIs" dxfId="84" priority="81" operator="between">
      <formula>0.7</formula>
      <formula>0.8</formula>
    </cfRule>
    <cfRule type="cellIs" dxfId="83" priority="82" operator="between">
      <formula>0.6</formula>
      <formula>0.7</formula>
    </cfRule>
    <cfRule type="cellIs" dxfId="82" priority="83" operator="between">
      <formula>0.4</formula>
      <formula>0.6</formula>
    </cfRule>
    <cfRule type="cellIs" dxfId="81" priority="84" operator="between">
      <formula>0.3</formula>
      <formula>0.4</formula>
    </cfRule>
    <cfRule type="cellIs" dxfId="80" priority="85" operator="between">
      <formula>0.2</formula>
      <formula>0.3</formula>
    </cfRule>
    <cfRule type="cellIs" dxfId="79" priority="86" operator="between">
      <formula>0.1</formula>
      <formula>0.2</formula>
    </cfRule>
    <cfRule type="cellIs" dxfId="78" priority="87" operator="between">
      <formula>0.05</formula>
      <formula>0.1</formula>
    </cfRule>
    <cfRule type="cellIs" dxfId="77" priority="88" operator="between">
      <formula>0</formula>
      <formula>0.05</formula>
    </cfRule>
  </conditionalFormatting>
  <conditionalFormatting sqref="G90:G96 K90:K96 Q90:Q96 T90:T96 H102:H108 L102:L108 Q102:Q108">
    <cfRule type="cellIs" dxfId="76" priority="67" operator="between">
      <formula>0.95</formula>
      <formula>1</formula>
    </cfRule>
    <cfRule type="cellIs" dxfId="75" priority="68" operator="between">
      <formula>0.9</formula>
      <formula>0.95</formula>
    </cfRule>
    <cfRule type="cellIs" dxfId="74" priority="69" operator="between">
      <formula>0.8</formula>
      <formula>0.9</formula>
    </cfRule>
    <cfRule type="cellIs" dxfId="73" priority="70" operator="between">
      <formula>0.7</formula>
      <formula>0.8</formula>
    </cfRule>
    <cfRule type="cellIs" dxfId="72" priority="71" operator="between">
      <formula>0.6</formula>
      <formula>0.7</formula>
    </cfRule>
    <cfRule type="cellIs" dxfId="71" priority="72" operator="between">
      <formula>0.4</formula>
      <formula>0.6</formula>
    </cfRule>
    <cfRule type="cellIs" dxfId="70" priority="73" operator="between">
      <formula>0.3</formula>
      <formula>0.4</formula>
    </cfRule>
    <cfRule type="cellIs" dxfId="69" priority="74" operator="between">
      <formula>0.2</formula>
      <formula>0.3</formula>
    </cfRule>
    <cfRule type="cellIs" dxfId="68" priority="75" operator="between">
      <formula>0.1</formula>
      <formula>0.2</formula>
    </cfRule>
    <cfRule type="cellIs" dxfId="67" priority="76" operator="between">
      <formula>0.05</formula>
      <formula>0.1</formula>
    </cfRule>
    <cfRule type="cellIs" dxfId="66" priority="77" operator="between">
      <formula>0</formula>
      <formula>0.05</formula>
    </cfRule>
  </conditionalFormatting>
  <conditionalFormatting sqref="G116:G122 K116:K122 Q116:Q122 T116:T122 H128:H134 L128:L134 Q128:Q134">
    <cfRule type="cellIs" dxfId="65" priority="56" operator="between">
      <formula>0.95</formula>
      <formula>1</formula>
    </cfRule>
    <cfRule type="cellIs" dxfId="64" priority="57" operator="between">
      <formula>0.9</formula>
      <formula>0.95</formula>
    </cfRule>
    <cfRule type="cellIs" dxfId="63" priority="58" operator="between">
      <formula>0.8</formula>
      <formula>0.9</formula>
    </cfRule>
    <cfRule type="cellIs" dxfId="62" priority="59" operator="between">
      <formula>0.7</formula>
      <formula>0.8</formula>
    </cfRule>
    <cfRule type="cellIs" dxfId="61" priority="60" operator="between">
      <formula>0.6</formula>
      <formula>0.7</formula>
    </cfRule>
    <cfRule type="cellIs" dxfId="60" priority="61" operator="between">
      <formula>0.4</formula>
      <formula>0.6</formula>
    </cfRule>
    <cfRule type="cellIs" dxfId="59" priority="62" operator="between">
      <formula>0.3</formula>
      <formula>0.4</formula>
    </cfRule>
    <cfRule type="cellIs" dxfId="58" priority="63" operator="between">
      <formula>0.2</formula>
      <formula>0.3</formula>
    </cfRule>
    <cfRule type="cellIs" dxfId="57" priority="64" operator="between">
      <formula>0.1</formula>
      <formula>0.2</formula>
    </cfRule>
    <cfRule type="cellIs" dxfId="56" priority="65" operator="between">
      <formula>0.05</formula>
      <formula>0.1</formula>
    </cfRule>
    <cfRule type="cellIs" dxfId="55" priority="66" operator="between">
      <formula>0</formula>
      <formula>0.05</formula>
    </cfRule>
  </conditionalFormatting>
  <conditionalFormatting sqref="G142:G148 K142:K148 Q142:Q148 T142:T148 H154:H160 L154:L160 Q154:Q160">
    <cfRule type="cellIs" dxfId="54" priority="45" operator="between">
      <formula>0.95</formula>
      <formula>1</formula>
    </cfRule>
    <cfRule type="cellIs" dxfId="53" priority="46" operator="between">
      <formula>0.9</formula>
      <formula>0.95</formula>
    </cfRule>
    <cfRule type="cellIs" dxfId="52" priority="47" operator="between">
      <formula>0.8</formula>
      <formula>0.9</formula>
    </cfRule>
    <cfRule type="cellIs" dxfId="51" priority="48" operator="between">
      <formula>0.7</formula>
      <formula>0.8</formula>
    </cfRule>
    <cfRule type="cellIs" dxfId="50" priority="49" operator="between">
      <formula>0.6</formula>
      <formula>0.7</formula>
    </cfRule>
    <cfRule type="cellIs" dxfId="49" priority="50" operator="between">
      <formula>0.4</formula>
      <formula>0.6</formula>
    </cfRule>
    <cfRule type="cellIs" dxfId="48" priority="51" operator="between">
      <formula>0.3</formula>
      <formula>0.4</formula>
    </cfRule>
    <cfRule type="cellIs" dxfId="47" priority="52" operator="between">
      <formula>0.2</formula>
      <formula>0.3</formula>
    </cfRule>
    <cfRule type="cellIs" dxfId="46" priority="53" operator="between">
      <formula>0.1</formula>
      <formula>0.2</formula>
    </cfRule>
    <cfRule type="cellIs" dxfId="45" priority="54" operator="between">
      <formula>0.05</formula>
      <formula>0.1</formula>
    </cfRule>
    <cfRule type="cellIs" dxfId="44" priority="55" operator="between">
      <formula>0</formula>
      <formula>0.05</formula>
    </cfRule>
  </conditionalFormatting>
  <conditionalFormatting sqref="G168:G174 K168:K174 Q168:Q174 T168:T174 H180:H186 L180:L186 Q180:Q186">
    <cfRule type="cellIs" dxfId="43" priority="34" operator="between">
      <formula>0.95</formula>
      <formula>1</formula>
    </cfRule>
    <cfRule type="cellIs" dxfId="42" priority="35" operator="between">
      <formula>0.9</formula>
      <formula>0.95</formula>
    </cfRule>
    <cfRule type="cellIs" dxfId="41" priority="36" operator="between">
      <formula>0.8</formula>
      <formula>0.9</formula>
    </cfRule>
    <cfRule type="cellIs" dxfId="40" priority="37" operator="between">
      <formula>0.7</formula>
      <formula>0.8</formula>
    </cfRule>
    <cfRule type="cellIs" dxfId="39" priority="38" operator="between">
      <formula>0.6</formula>
      <formula>0.7</formula>
    </cfRule>
    <cfRule type="cellIs" dxfId="38" priority="39" operator="between">
      <formula>0.4</formula>
      <formula>0.6</formula>
    </cfRule>
    <cfRule type="cellIs" dxfId="37" priority="40" operator="between">
      <formula>0.3</formula>
      <formula>0.4</formula>
    </cfRule>
    <cfRule type="cellIs" dxfId="36" priority="41" operator="between">
      <formula>0.2</formula>
      <formula>0.3</formula>
    </cfRule>
    <cfRule type="cellIs" dxfId="35" priority="42" operator="between">
      <formula>0.1</formula>
      <formula>0.2</formula>
    </cfRule>
    <cfRule type="cellIs" dxfId="34" priority="43" operator="between">
      <formula>0.05</formula>
      <formula>0.1</formula>
    </cfRule>
    <cfRule type="cellIs" dxfId="33" priority="44" operator="between">
      <formula>0</formula>
      <formula>0.05</formula>
    </cfRule>
  </conditionalFormatting>
  <conditionalFormatting sqref="G194:G200 K194:K200 Q194:Q200 T194:T200 H206:H212 L206:L212 Q206:Q212">
    <cfRule type="cellIs" dxfId="32" priority="23" operator="between">
      <formula>0.95</formula>
      <formula>1</formula>
    </cfRule>
    <cfRule type="cellIs" dxfId="31" priority="24" operator="between">
      <formula>0.9</formula>
      <formula>0.95</formula>
    </cfRule>
    <cfRule type="cellIs" dxfId="30" priority="25" operator="between">
      <formula>0.8</formula>
      <formula>0.9</formula>
    </cfRule>
    <cfRule type="cellIs" dxfId="29" priority="26" operator="between">
      <formula>0.7</formula>
      <formula>0.8</formula>
    </cfRule>
    <cfRule type="cellIs" dxfId="28" priority="27" operator="between">
      <formula>0.6</formula>
      <formula>0.7</formula>
    </cfRule>
    <cfRule type="cellIs" dxfId="27" priority="28" operator="between">
      <formula>0.4</formula>
      <formula>0.6</formula>
    </cfRule>
    <cfRule type="cellIs" dxfId="26" priority="29" operator="between">
      <formula>0.3</formula>
      <formula>0.4</formula>
    </cfRule>
    <cfRule type="cellIs" dxfId="25" priority="30" operator="between">
      <formula>0.2</formula>
      <formula>0.3</formula>
    </cfRule>
    <cfRule type="cellIs" dxfId="24" priority="31" operator="between">
      <formula>0.1</formula>
      <formula>0.2</formula>
    </cfRule>
    <cfRule type="cellIs" dxfId="23" priority="32" operator="between">
      <formula>0.05</formula>
      <formula>0.1</formula>
    </cfRule>
    <cfRule type="cellIs" dxfId="22" priority="33" operator="between">
      <formula>0</formula>
      <formula>0.05</formula>
    </cfRule>
  </conditionalFormatting>
  <conditionalFormatting sqref="G220:G226 K220:K226 Q220:Q226 T220:T226 H232:H238 L232:L238 Q232:Q238">
    <cfRule type="cellIs" dxfId="21" priority="12" operator="between">
      <formula>0.95</formula>
      <formula>1</formula>
    </cfRule>
    <cfRule type="cellIs" dxfId="20" priority="13" operator="between">
      <formula>0.9</formula>
      <formula>0.95</formula>
    </cfRule>
    <cfRule type="cellIs" dxfId="19" priority="14" operator="between">
      <formula>0.8</formula>
      <formula>0.9</formula>
    </cfRule>
    <cfRule type="cellIs" dxfId="18" priority="15" operator="between">
      <formula>0.7</formula>
      <formula>0.8</formula>
    </cfRule>
    <cfRule type="cellIs" dxfId="17" priority="16" operator="between">
      <formula>0.6</formula>
      <formula>0.7</formula>
    </cfRule>
    <cfRule type="cellIs" dxfId="16" priority="17" operator="between">
      <formula>0.4</formula>
      <formula>0.6</formula>
    </cfRule>
    <cfRule type="cellIs" dxfId="15" priority="18" operator="between">
      <formula>0.3</formula>
      <formula>0.4</formula>
    </cfRule>
    <cfRule type="cellIs" dxfId="14" priority="19" operator="between">
      <formula>0.2</formula>
      <formula>0.3</formula>
    </cfRule>
    <cfRule type="cellIs" dxfId="13" priority="20" operator="between">
      <formula>0.1</formula>
      <formula>0.2</formula>
    </cfRule>
    <cfRule type="cellIs" dxfId="12" priority="21" operator="between">
      <formula>0.05</formula>
      <formula>0.1</formula>
    </cfRule>
    <cfRule type="cellIs" dxfId="11" priority="22" operator="between">
      <formula>0</formula>
      <formula>0.05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Amras Anárion</dc:creator>
  <cp:lastModifiedBy>Amras Anárion</cp:lastModifiedBy>
  <dcterms:created xsi:type="dcterms:W3CDTF">2013-03-24T14:02:50Z</dcterms:created>
  <dcterms:modified xsi:type="dcterms:W3CDTF">2013-03-24T19:44:17Z</dcterms:modified>
</cp:coreProperties>
</file>